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Nancy Chapman\Documents\H M P C\Accounts and Finance\Audits and Year End Accounts\Audit 2017-18\"/>
    </mc:Choice>
  </mc:AlternateContent>
  <xr:revisionPtr revIDLastSave="0" documentId="12_ncr:500000_{9FC20EE9-2FC8-4AE8-84B0-25E5A6492B2D}" xr6:coauthVersionLast="31" xr6:coauthVersionMax="31" xr10:uidLastSave="{00000000-0000-0000-0000-000000000000}"/>
  <bookViews>
    <workbookView xWindow="0" yWindow="0" windowWidth="20490" windowHeight="7545" tabRatio="851" xr2:uid="{00000000-000D-0000-FFFF-FFFF00000000}"/>
  </bookViews>
  <sheets>
    <sheet name="payments" sheetId="1" r:id="rId1"/>
    <sheet name="receipts" sheetId="2" r:id="rId2"/>
    <sheet name="bank rec and EA analysis" sheetId="3" r:id="rId3"/>
    <sheet name="R&amp;P budget summary 1617" sheetId="7" r:id="rId4"/>
  </sheets>
  <definedNames>
    <definedName name="_xlnm.Print_Area" localSheetId="2">'bank rec and EA analysis'!$A$35:$Q$60</definedName>
    <definedName name="_xlnm.Print_Area" localSheetId="0">payments!$A$1:$X$42</definedName>
    <definedName name="_xlnm.Print_Area" localSheetId="3">'R&amp;P budget summary 1617'!$B$1:$M$62</definedName>
    <definedName name="_xlnm.Print_Area" localSheetId="1">receipts!$A$1:$J$22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2" i="3" l="1"/>
  <c r="E8" i="3"/>
  <c r="H22" i="2"/>
  <c r="G22" i="2"/>
  <c r="F22" i="2"/>
  <c r="E22" i="2"/>
  <c r="D22" i="2"/>
  <c r="O42" i="1"/>
  <c r="N42" i="1"/>
  <c r="M42" i="1"/>
  <c r="L42" i="1"/>
  <c r="K42" i="1"/>
  <c r="J42" i="1"/>
  <c r="I42" i="1"/>
  <c r="H42" i="1"/>
  <c r="G42" i="1"/>
  <c r="F42" i="1"/>
  <c r="C22" i="2"/>
  <c r="D48" i="7"/>
  <c r="E10" i="3"/>
  <c r="E12" i="3"/>
  <c r="E14" i="3"/>
  <c r="E38" i="3"/>
  <c r="E39" i="3"/>
  <c r="E40" i="3"/>
  <c r="E41" i="3"/>
  <c r="E42" i="3"/>
  <c r="D51" i="3"/>
  <c r="D50" i="3"/>
  <c r="G50" i="3"/>
  <c r="G51" i="3"/>
  <c r="D52" i="3"/>
  <c r="G52" i="3"/>
  <c r="F62" i="7"/>
  <c r="F19" i="7"/>
  <c r="F48" i="7"/>
  <c r="F50" i="7"/>
  <c r="N51" i="3"/>
  <c r="N50" i="3"/>
  <c r="N52" i="3"/>
  <c r="D19" i="7"/>
  <c r="D50" i="7"/>
  <c r="H19" i="7"/>
  <c r="H48" i="7"/>
  <c r="H50" i="7"/>
  <c r="H62" i="7"/>
  <c r="D62" i="7"/>
</calcChain>
</file>

<file path=xl/sharedStrings.xml><?xml version="1.0" encoding="utf-8"?>
<sst xmlns="http://schemas.openxmlformats.org/spreadsheetml/2006/main" count="234" uniqueCount="143">
  <si>
    <t>Insurance</t>
  </si>
  <si>
    <t>Less</t>
  </si>
  <si>
    <t>Payments</t>
  </si>
  <si>
    <t xml:space="preserve">Add </t>
  </si>
  <si>
    <t>Receipts</t>
  </si>
  <si>
    <t>Precept</t>
  </si>
  <si>
    <t>PC Account</t>
  </si>
  <si>
    <t>VAT</t>
  </si>
  <si>
    <t>VAT reimb</t>
  </si>
  <si>
    <t>Date</t>
  </si>
  <si>
    <t>Paid To</t>
  </si>
  <si>
    <t>Details</t>
  </si>
  <si>
    <t>Chq No</t>
  </si>
  <si>
    <t>Total</t>
  </si>
  <si>
    <t>Council Tax Support Grant</t>
  </si>
  <si>
    <t>IA BANK RECONCILIATION</t>
  </si>
  <si>
    <t>£</t>
  </si>
  <si>
    <t>Box on Section 1</t>
  </si>
  <si>
    <t>Box 2 Annual Precept</t>
  </si>
  <si>
    <t>Box 3 Total Other Receipts</t>
  </si>
  <si>
    <t>Box 4 Staff Costs</t>
  </si>
  <si>
    <t>Box 5 Loan Interest / Capital payments</t>
  </si>
  <si>
    <t>Box 6 All other payments</t>
  </si>
  <si>
    <t>Box 9 Total Fixed Assets</t>
  </si>
  <si>
    <t>Variance (+ / -) 2015 - 2014</t>
  </si>
  <si>
    <t>Yes</t>
  </si>
  <si>
    <t xml:space="preserve">Explanation of Significant Variances </t>
  </si>
  <si>
    <t>Table 1 Explanation of Variance</t>
  </si>
  <si>
    <t>Reason 1</t>
  </si>
  <si>
    <t>Reason 2</t>
  </si>
  <si>
    <t>Reason 3</t>
  </si>
  <si>
    <t>Reason 4</t>
  </si>
  <si>
    <t>Reasons (As many as are applicable)</t>
  </si>
  <si>
    <t>Unexplained</t>
  </si>
  <si>
    <t>Box 6</t>
  </si>
  <si>
    <t>2015/16</t>
  </si>
  <si>
    <t>Closing Balance</t>
  </si>
  <si>
    <t>Less Unpresented Cheques Paid Out</t>
  </si>
  <si>
    <t>Plus Uncleared Payments in</t>
  </si>
  <si>
    <t>Budget</t>
  </si>
  <si>
    <t>Actual</t>
  </si>
  <si>
    <t>Format for EA</t>
  </si>
  <si>
    <t>RECEIPTS</t>
  </si>
  <si>
    <t>Balances Brought Forward</t>
  </si>
  <si>
    <t>Annual Precept</t>
  </si>
  <si>
    <t>Total Other Receipts</t>
  </si>
  <si>
    <t>Staff Costs</t>
  </si>
  <si>
    <t>Loan interest / Capital Repayments</t>
  </si>
  <si>
    <t>All Other payments</t>
  </si>
  <si>
    <t>Balances Carried Forward</t>
  </si>
  <si>
    <t>Total Cash and Short Term investments</t>
  </si>
  <si>
    <t>Vat Reimbursed</t>
  </si>
  <si>
    <t>Total Fixed Assets</t>
  </si>
  <si>
    <t>TOTAL RECEIPTS</t>
  </si>
  <si>
    <t>PAYMENTS</t>
  </si>
  <si>
    <t>Administration</t>
  </si>
  <si>
    <t>TOTAL PAYMENTS</t>
  </si>
  <si>
    <t>Receipts over Payments</t>
  </si>
  <si>
    <t xml:space="preserve">Reserves: </t>
  </si>
  <si>
    <t xml:space="preserve">General </t>
  </si>
  <si>
    <t>2016/17</t>
  </si>
  <si>
    <t>RECEIPTS AND PAYMENTS ACCOUNT Budget Proposal</t>
  </si>
  <si>
    <t>Total Year End Bank Balance (31st March)</t>
  </si>
  <si>
    <t>Earmarked Reserves</t>
  </si>
  <si>
    <t xml:space="preserve"> </t>
  </si>
  <si>
    <t xml:space="preserve">  </t>
  </si>
  <si>
    <r>
      <t>Figure from 201</t>
    </r>
    <r>
      <rPr>
        <sz val="10"/>
        <rFont val="Arial"/>
      </rPr>
      <t>5</t>
    </r>
    <r>
      <rPr>
        <sz val="10"/>
        <rFont val="Arial"/>
      </rPr>
      <t xml:space="preserve"> Column</t>
    </r>
  </si>
  <si>
    <r>
      <t>Figure from 201</t>
    </r>
    <r>
      <rPr>
        <sz val="10"/>
        <rFont val="Arial"/>
      </rPr>
      <t>6</t>
    </r>
    <r>
      <rPr>
        <sz val="10"/>
        <rFont val="Arial"/>
      </rPr>
      <t xml:space="preserve"> Column</t>
    </r>
  </si>
  <si>
    <r>
      <t>Variance (201</t>
    </r>
    <r>
      <rPr>
        <sz val="10"/>
        <rFont val="Arial"/>
      </rPr>
      <t>5</t>
    </r>
    <r>
      <rPr>
        <sz val="10"/>
        <rFont val="Arial"/>
      </rPr>
      <t xml:space="preserve"> less 201</t>
    </r>
    <r>
      <rPr>
        <sz val="10"/>
        <rFont val="Arial"/>
      </rPr>
      <t>6</t>
    </r>
    <r>
      <rPr>
        <sz val="10"/>
        <rFont val="Arial"/>
      </rPr>
      <t>)</t>
    </r>
  </si>
  <si>
    <r>
      <t>Confirm unexplained amount is less than 15% of 201</t>
    </r>
    <r>
      <rPr>
        <sz val="10"/>
        <rFont val="Arial"/>
      </rPr>
      <t>5</t>
    </r>
    <r>
      <rPr>
        <sz val="10"/>
        <rFont val="Arial"/>
      </rPr>
      <t xml:space="preserve"> figure</t>
    </r>
  </si>
  <si>
    <r>
      <t>Box</t>
    </r>
    <r>
      <rPr>
        <sz val="10"/>
        <rFont val="Arial"/>
      </rPr>
      <t xml:space="preserve"> 3</t>
    </r>
  </si>
  <si>
    <t>Table 3 Explanation of Varience</t>
  </si>
  <si>
    <t>Grants</t>
  </si>
  <si>
    <t>Donations</t>
  </si>
  <si>
    <t>Variation Explanation - Payments</t>
  </si>
  <si>
    <r>
      <rPr>
        <sz val="10"/>
        <rFont val="Arial"/>
      </rPr>
      <t>Current</t>
    </r>
    <r>
      <rPr>
        <sz val="10"/>
        <rFont val="Arial"/>
      </rPr>
      <t xml:space="preserve"> Bank</t>
    </r>
  </si>
  <si>
    <t>Clerk Expenses</t>
  </si>
  <si>
    <t xml:space="preserve">Clerks Salary </t>
  </si>
  <si>
    <t>Hall Hire</t>
  </si>
  <si>
    <t>2016 £</t>
  </si>
  <si>
    <t>2017 £</t>
  </si>
  <si>
    <t>Current</t>
  </si>
  <si>
    <t>2016/17 Spend</t>
  </si>
  <si>
    <t xml:space="preserve"> Current Account</t>
  </si>
  <si>
    <t>Training</t>
  </si>
  <si>
    <t>ClerksSalary</t>
  </si>
  <si>
    <t>Payrol</t>
  </si>
  <si>
    <t>Fees,Subscriptions</t>
  </si>
  <si>
    <t>Grass, Hedges,, General maintanence</t>
  </si>
  <si>
    <t>Plya area expenses, inspection</t>
  </si>
  <si>
    <t>Misc</t>
  </si>
  <si>
    <t>Web site</t>
  </si>
  <si>
    <t>Opening Balance 1 April 2017</t>
  </si>
  <si>
    <t>2017/18</t>
  </si>
  <si>
    <t>HMPC  - Receipts 2017-18</t>
  </si>
  <si>
    <t>Admin/ Expenses</t>
  </si>
  <si>
    <t>Village Hall</t>
  </si>
  <si>
    <t>Other</t>
  </si>
  <si>
    <t>Community Field</t>
  </si>
  <si>
    <t>Village Hall Hire</t>
  </si>
  <si>
    <t>Village Hall Committee</t>
  </si>
  <si>
    <t>N Chapman</t>
  </si>
  <si>
    <t>Salary &amp; Expenses</t>
  </si>
  <si>
    <t>PD Ford</t>
  </si>
  <si>
    <t>Village Hall flooring</t>
  </si>
  <si>
    <t>Came &amp; Company</t>
  </si>
  <si>
    <t>PC Insurance</t>
  </si>
  <si>
    <t>BT</t>
  </si>
  <si>
    <t>Telephone kiosk</t>
  </si>
  <si>
    <t>East Coker Scout Group</t>
  </si>
  <si>
    <t>Donation</t>
  </si>
  <si>
    <t>SALC</t>
  </si>
  <si>
    <t>Affiliation Fees</t>
  </si>
  <si>
    <t>St Mary's PCC</t>
  </si>
  <si>
    <t>SSDC</t>
  </si>
  <si>
    <t>Ranger Scheme</t>
  </si>
  <si>
    <t>Annual Inspection/ risk assessment</t>
  </si>
  <si>
    <t>Information Commissioner</t>
  </si>
  <si>
    <t>Data Protection fee</t>
  </si>
  <si>
    <t>Annual monitoring fee</t>
  </si>
  <si>
    <t>AED Locator Ltd</t>
  </si>
  <si>
    <t>Premises Licence</t>
  </si>
  <si>
    <t>Community field signs</t>
  </si>
  <si>
    <t>SiteGround</t>
  </si>
  <si>
    <t>web hosting fee</t>
  </si>
  <si>
    <t>Football Pitch Mark out</t>
  </si>
  <si>
    <t>J Burton</t>
  </si>
  <si>
    <t>Signs</t>
  </si>
  <si>
    <t>Grant Thornton</t>
  </si>
  <si>
    <t>Audit fee</t>
  </si>
  <si>
    <t>Donation for insurance</t>
  </si>
  <si>
    <t>Safe Custody Holding Fee</t>
  </si>
  <si>
    <t xml:space="preserve">Nat West </t>
  </si>
  <si>
    <t>HARDINGTON MANDEVILLE PARISH COUNCIL</t>
  </si>
  <si>
    <t>PERIOD 01/04/17 – 31/03/18</t>
  </si>
  <si>
    <t>Interest</t>
  </si>
  <si>
    <t>Interest on Reserve a/c</t>
  </si>
  <si>
    <t>Vat Repayment</t>
  </si>
  <si>
    <t>Donation re Parking Bay</t>
  </si>
  <si>
    <t>Transparency fund grant</t>
  </si>
  <si>
    <t>HMPC   expenses 2017-18</t>
  </si>
  <si>
    <t>Business Reserve</t>
  </si>
  <si>
    <t>Column1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</si>
</sst>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&quot;£&quot;#,##0.00"/>
    <numFmt numFmtId="165" formatCode="#,##0;[Red]\-#,##0;\-"/>
    <numFmt numFmtId="166" formatCode="#,##0.00;[Red]\(#,##0.00\)"/>
    <numFmt numFmtId="167" formatCode="_-* #,##0.0_-;\-* #,##0.0_-;_-* &quot;-&quot;??_-;_-@_-"/>
    <numFmt numFmtId="168" formatCode="_-* #,##0_-;\-* #,##0_-;_-* &quot;-&quot;??_-;_-@_-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u/>
      <sz val="10"/>
      <color theme="10"/>
      <name val="Arial"/>
    </font>
    <font>
      <u/>
      <sz val="10"/>
      <color theme="11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6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42">
    <xf numFmtId="0" fontId="0" fillId="0" borderId="0" xfId="0"/>
    <xf numFmtId="14" fontId="0" fillId="0" borderId="0" xfId="0" applyNumberFormat="1"/>
    <xf numFmtId="0" fontId="0" fillId="0" borderId="0" xfId="0" applyFill="1"/>
    <xf numFmtId="4" fontId="0" fillId="0" borderId="0" xfId="0" applyNumberFormat="1"/>
    <xf numFmtId="0" fontId="2" fillId="0" borderId="0" xfId="0" applyFont="1"/>
    <xf numFmtId="0" fontId="2" fillId="0" borderId="0" xfId="0" applyFont="1" applyBorder="1"/>
    <xf numFmtId="0" fontId="0" fillId="0" borderId="0" xfId="0" applyBorder="1"/>
    <xf numFmtId="17" fontId="2" fillId="0" borderId="0" xfId="0" applyNumberFormat="1" applyFont="1" applyBorder="1" applyAlignment="1">
      <alignment horizontal="center"/>
    </xf>
    <xf numFmtId="4" fontId="0" fillId="0" borderId="0" xfId="0" applyNumberFormat="1" applyBorder="1"/>
    <xf numFmtId="17" fontId="0" fillId="0" borderId="0" xfId="0" applyNumberFormat="1" applyBorder="1"/>
    <xf numFmtId="0" fontId="0" fillId="0" borderId="0" xfId="0" applyFill="1" applyBorder="1"/>
    <xf numFmtId="4" fontId="2" fillId="0" borderId="0" xfId="0" applyNumberFormat="1" applyFont="1" applyBorder="1"/>
    <xf numFmtId="164" fontId="0" fillId="0" borderId="0" xfId="0" applyNumberFormat="1"/>
    <xf numFmtId="14" fontId="0" fillId="0" borderId="0" xfId="0" applyNumberFormat="1" applyBorder="1"/>
    <xf numFmtId="0" fontId="4" fillId="0" borderId="0" xfId="0" applyFont="1" applyBorder="1" applyAlignment="1">
      <alignment horizontal="right" wrapText="1"/>
    </xf>
    <xf numFmtId="0" fontId="4" fillId="0" borderId="0" xfId="0" applyFont="1" applyFill="1" applyBorder="1" applyAlignment="1">
      <alignment wrapText="1"/>
    </xf>
    <xf numFmtId="14" fontId="0" fillId="0" borderId="0" xfId="0" applyNumberFormat="1" applyAlignment="1">
      <alignment horizontal="left"/>
    </xf>
    <xf numFmtId="165" fontId="0" fillId="0" borderId="0" xfId="0" applyNumberFormat="1" applyAlignment="1">
      <alignment wrapText="1"/>
    </xf>
    <xf numFmtId="165" fontId="4" fillId="0" borderId="0" xfId="0" applyNumberFormat="1" applyFont="1" applyAlignment="1">
      <alignment wrapText="1"/>
    </xf>
    <xf numFmtId="43" fontId="0" fillId="0" borderId="0" xfId="1" applyFont="1"/>
    <xf numFmtId="166" fontId="0" fillId="0" borderId="0" xfId="1" applyNumberFormat="1" applyFont="1" applyBorder="1"/>
    <xf numFmtId="166" fontId="0" fillId="0" borderId="0" xfId="1" applyNumberFormat="1" applyFont="1"/>
    <xf numFmtId="166" fontId="4" fillId="0" borderId="0" xfId="1" applyNumberFormat="1" applyFont="1" applyBorder="1" applyAlignment="1">
      <alignment horizontal="right" wrapText="1"/>
    </xf>
    <xf numFmtId="166" fontId="4" fillId="0" borderId="0" xfId="1" applyNumberFormat="1" applyFont="1" applyBorder="1" applyAlignment="1">
      <alignment wrapText="1"/>
    </xf>
    <xf numFmtId="0" fontId="4" fillId="0" borderId="0" xfId="0" applyFont="1"/>
    <xf numFmtId="165" fontId="0" fillId="0" borderId="0" xfId="0" applyNumberFormat="1" applyFont="1" applyAlignment="1">
      <alignment wrapText="1"/>
    </xf>
    <xf numFmtId="4" fontId="2" fillId="0" borderId="0" xfId="0" applyNumberFormat="1" applyFont="1"/>
    <xf numFmtId="0" fontId="0" fillId="0" borderId="8" xfId="0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8" fontId="0" fillId="0" borderId="0" xfId="1" applyNumberFormat="1" applyFont="1"/>
    <xf numFmtId="168" fontId="0" fillId="0" borderId="2" xfId="1" applyNumberFormat="1" applyFont="1" applyBorder="1" applyAlignment="1">
      <alignment vertical="center"/>
    </xf>
    <xf numFmtId="168" fontId="0" fillId="0" borderId="0" xfId="1" applyNumberFormat="1" applyFont="1" applyAlignment="1">
      <alignment vertical="center"/>
    </xf>
    <xf numFmtId="168" fontId="0" fillId="0" borderId="3" xfId="0" applyNumberFormat="1" applyBorder="1" applyAlignment="1">
      <alignment horizontal="center" vertical="center"/>
    </xf>
    <xf numFmtId="168" fontId="0" fillId="0" borderId="4" xfId="0" applyNumberFormat="1" applyBorder="1" applyAlignment="1">
      <alignment horizontal="center" vertical="center"/>
    </xf>
    <xf numFmtId="168" fontId="0" fillId="0" borderId="3" xfId="1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7" fontId="0" fillId="0" borderId="3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9" fontId="0" fillId="0" borderId="4" xfId="2" applyFont="1" applyBorder="1" applyAlignment="1">
      <alignment horizontal="center" vertical="center"/>
    </xf>
    <xf numFmtId="14" fontId="2" fillId="0" borderId="0" xfId="0" applyNumberFormat="1" applyFont="1" applyBorder="1"/>
    <xf numFmtId="168" fontId="0" fillId="0" borderId="0" xfId="1" applyNumberFormat="1" applyFont="1" applyFill="1"/>
    <xf numFmtId="168" fontId="0" fillId="0" borderId="0" xfId="1" applyNumberFormat="1" applyFont="1" applyBorder="1"/>
    <xf numFmtId="0" fontId="5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/>
    <xf numFmtId="4" fontId="2" fillId="0" borderId="2" xfId="0" applyNumberFormat="1" applyFont="1" applyBorder="1"/>
    <xf numFmtId="0" fontId="2" fillId="0" borderId="14" xfId="0" applyFont="1" applyBorder="1" applyAlignment="1"/>
    <xf numFmtId="0" fontId="2" fillId="0" borderId="7" xfId="0" applyFont="1" applyBorder="1" applyAlignment="1"/>
    <xf numFmtId="0" fontId="2" fillId="0" borderId="15" xfId="0" applyFont="1" applyBorder="1" applyAlignment="1"/>
    <xf numFmtId="0" fontId="2" fillId="0" borderId="10" xfId="0" applyFont="1" applyBorder="1"/>
    <xf numFmtId="4" fontId="0" fillId="0" borderId="11" xfId="0" applyNumberFormat="1" applyBorder="1"/>
    <xf numFmtId="0" fontId="0" fillId="0" borderId="10" xfId="0" applyBorder="1"/>
    <xf numFmtId="0" fontId="4" fillId="0" borderId="10" xfId="0" applyFont="1" applyBorder="1"/>
    <xf numFmtId="0" fontId="3" fillId="0" borderId="10" xfId="0" applyFont="1" applyBorder="1"/>
    <xf numFmtId="4" fontId="2" fillId="0" borderId="16" xfId="0" applyNumberFormat="1" applyFont="1" applyBorder="1"/>
    <xf numFmtId="4" fontId="2" fillId="0" borderId="11" xfId="0" applyNumberFormat="1" applyFont="1" applyBorder="1"/>
    <xf numFmtId="4" fontId="2" fillId="0" borderId="17" xfId="0" applyNumberFormat="1" applyFont="1" applyBorder="1"/>
    <xf numFmtId="0" fontId="0" fillId="0" borderId="12" xfId="0" applyBorder="1"/>
    <xf numFmtId="4" fontId="0" fillId="0" borderId="8" xfId="0" applyNumberFormat="1" applyBorder="1"/>
    <xf numFmtId="0" fontId="2" fillId="0" borderId="14" xfId="0" applyFont="1" applyBorder="1"/>
    <xf numFmtId="4" fontId="0" fillId="0" borderId="18" xfId="0" applyNumberFormat="1" applyBorder="1"/>
    <xf numFmtId="0" fontId="1" fillId="0" borderId="15" xfId="0" applyFont="1" applyBorder="1"/>
    <xf numFmtId="43" fontId="0" fillId="0" borderId="11" xfId="1" applyFont="1" applyBorder="1"/>
    <xf numFmtId="43" fontId="1" fillId="0" borderId="0" xfId="1" applyFont="1" applyBorder="1"/>
    <xf numFmtId="0" fontId="1" fillId="0" borderId="0" xfId="0" applyFont="1" applyBorder="1"/>
    <xf numFmtId="43" fontId="0" fillId="0" borderId="0" xfId="1" applyFont="1" applyBorder="1"/>
    <xf numFmtId="4" fontId="1" fillId="0" borderId="10" xfId="0" applyNumberFormat="1" applyFont="1" applyBorder="1"/>
    <xf numFmtId="4" fontId="1" fillId="0" borderId="0" xfId="0" applyNumberFormat="1" applyFont="1" applyBorder="1"/>
    <xf numFmtId="0" fontId="1" fillId="0" borderId="12" xfId="0" applyFont="1" applyBorder="1"/>
    <xf numFmtId="43" fontId="0" fillId="0" borderId="13" xfId="1" applyFont="1" applyBorder="1"/>
    <xf numFmtId="0" fontId="1" fillId="0" borderId="0" xfId="0" applyFont="1" applyBorder="1" applyAlignment="1">
      <alignment wrapText="1"/>
    </xf>
    <xf numFmtId="0" fontId="1" fillId="0" borderId="0" xfId="0" applyFont="1"/>
    <xf numFmtId="168" fontId="5" fillId="0" borderId="0" xfId="1" applyNumberFormat="1" applyFont="1" applyAlignment="1">
      <alignment horizontal="center"/>
    </xf>
    <xf numFmtId="168" fontId="2" fillId="0" borderId="0" xfId="1" applyNumberFormat="1" applyFont="1" applyAlignment="1">
      <alignment horizontal="center"/>
    </xf>
    <xf numFmtId="168" fontId="2" fillId="0" borderId="0" xfId="1" applyNumberFormat="1" applyFont="1" applyAlignment="1">
      <alignment vertical="center"/>
    </xf>
    <xf numFmtId="168" fontId="0" fillId="0" borderId="0" xfId="1" applyNumberFormat="1" applyFont="1" applyAlignment="1">
      <alignment horizontal="center"/>
    </xf>
    <xf numFmtId="168" fontId="0" fillId="0" borderId="1" xfId="1" applyNumberFormat="1" applyFont="1" applyBorder="1"/>
    <xf numFmtId="168" fontId="2" fillId="0" borderId="0" xfId="1" applyNumberFormat="1" applyFont="1"/>
    <xf numFmtId="0" fontId="0" fillId="0" borderId="0" xfId="0" applyFont="1" applyFill="1" applyBorder="1"/>
    <xf numFmtId="0" fontId="0" fillId="0" borderId="0" xfId="0" applyFont="1" applyBorder="1" applyAlignment="1">
      <alignment wrapText="1"/>
    </xf>
    <xf numFmtId="0" fontId="0" fillId="0" borderId="0" xfId="0" applyFont="1" applyFill="1" applyBorder="1" applyAlignment="1">
      <alignment wrapText="1"/>
    </xf>
    <xf numFmtId="14" fontId="0" fillId="0" borderId="0" xfId="0" applyNumberForma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Font="1"/>
    <xf numFmtId="0" fontId="0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Font="1" applyAlignment="1">
      <alignment wrapText="1"/>
    </xf>
    <xf numFmtId="2" fontId="4" fillId="0" borderId="0" xfId="0" applyNumberFormat="1" applyFont="1" applyAlignment="1">
      <alignment wrapText="1"/>
    </xf>
    <xf numFmtId="2" fontId="4" fillId="0" borderId="0" xfId="0" applyNumberFormat="1" applyFont="1" applyBorder="1" applyAlignment="1">
      <alignment horizontal="right" wrapText="1"/>
    </xf>
    <xf numFmtId="2" fontId="0" fillId="0" borderId="0" xfId="0" applyNumberFormat="1"/>
    <xf numFmtId="2" fontId="0" fillId="0" borderId="0" xfId="1" applyNumberFormat="1" applyFont="1" applyBorder="1"/>
    <xf numFmtId="2" fontId="0" fillId="0" borderId="0" xfId="0" applyNumberFormat="1" applyAlignment="1">
      <alignment wrapText="1"/>
    </xf>
    <xf numFmtId="2" fontId="4" fillId="0" borderId="0" xfId="1" applyNumberFormat="1" applyFont="1" applyBorder="1" applyAlignment="1">
      <alignment wrapText="1"/>
    </xf>
    <xf numFmtId="2" fontId="0" fillId="0" borderId="0" xfId="1" applyNumberFormat="1" applyFont="1"/>
    <xf numFmtId="14" fontId="0" fillId="0" borderId="0" xfId="0" applyNumberFormat="1" applyFont="1" applyAlignment="1">
      <alignment horizontal="right"/>
    </xf>
    <xf numFmtId="14" fontId="0" fillId="0" borderId="0" xfId="0" applyNumberFormat="1" applyAlignment="1">
      <alignment horizontal="right"/>
    </xf>
    <xf numFmtId="14" fontId="4" fillId="0" borderId="0" xfId="0" applyNumberFormat="1" applyFont="1" applyBorder="1" applyAlignment="1">
      <alignment horizontal="right" wrapText="1"/>
    </xf>
    <xf numFmtId="0" fontId="0" fillId="0" borderId="0" xfId="0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0" fillId="0" borderId="10" xfId="0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8" fontId="0" fillId="0" borderId="9" xfId="1" applyNumberFormat="1" applyFont="1" applyBorder="1" applyAlignment="1">
      <alignment horizontal="center" vertical="center" wrapText="1"/>
    </xf>
    <xf numFmtId="168" fontId="0" fillId="0" borderId="6" xfId="1" applyNumberFormat="1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2" fontId="1" fillId="0" borderId="0" xfId="0" applyNumberFormat="1" applyFont="1" applyBorder="1" applyAlignment="1">
      <alignment horizontal="right" wrapText="1"/>
    </xf>
    <xf numFmtId="14" fontId="1" fillId="0" borderId="0" xfId="0" applyNumberFormat="1" applyFont="1" applyBorder="1" applyAlignment="1">
      <alignment horizontal="right" wrapText="1"/>
    </xf>
    <xf numFmtId="0" fontId="1" fillId="0" borderId="10" xfId="0" applyFont="1" applyBorder="1"/>
    <xf numFmtId="0" fontId="4" fillId="0" borderId="0" xfId="0" applyFont="1" applyBorder="1"/>
    <xf numFmtId="0" fontId="0" fillId="0" borderId="0" xfId="0" applyFont="1" applyBorder="1"/>
    <xf numFmtId="165" fontId="0" fillId="0" borderId="0" xfId="0" applyNumberFormat="1" applyBorder="1" applyAlignment="1">
      <alignment wrapText="1"/>
    </xf>
    <xf numFmtId="164" fontId="0" fillId="0" borderId="0" xfId="0" applyNumberFormat="1" applyBorder="1"/>
    <xf numFmtId="14" fontId="4" fillId="0" borderId="0" xfId="0" applyNumberFormat="1" applyFont="1" applyBorder="1" applyAlignment="1">
      <alignment horizontal="left"/>
    </xf>
  </cellXfs>
  <cellStyles count="65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Normal" xfId="0" builtinId="0"/>
    <cellStyle name="Percent" xfId="2" builtinId="5"/>
  </cellStyles>
  <dxfs count="8">
    <dxf>
      <numFmt numFmtId="165" formatCode="#,##0;[Red]\-#,##0;\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#,##0.00;[Red]\(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#,##0.00;[Red]\(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</dxf>
    <dxf>
      <fill>
        <patternFill patternType="none">
          <fgColor indexed="64"/>
          <bgColor indexed="65"/>
        </patternFill>
      </fill>
    </dxf>
    <dxf>
      <numFmt numFmtId="165" formatCode="#,##0;[Red]\-#,##0;\-"/>
      <alignment horizontal="general" vertical="bottom" textRotation="0" wrapText="1" indent="0" justifyLastLine="0" shrinkToFit="0" readingOrder="0"/>
    </dxf>
    <dxf>
      <numFmt numFmtId="19" formatCode="dd/mm/yyyy"/>
      <alignment horizontal="left" vertical="bottom" textRotation="0" wrapText="0" indent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5377562-F221-4770-A69E-D32A9D6DD406}" name="Table3" displayName="Table3" ref="A2:O42" totalsRowShown="0" headerRowDxfId="0">
  <autoFilter ref="A2:O42" xr:uid="{09726784-2B09-4200-9E22-83DC4568C29F}"/>
  <tableColumns count="15">
    <tableColumn id="1" xr3:uid="{5738398D-241C-46BA-B97E-E9F1F3044E88}" name="Date"/>
    <tableColumn id="2" xr3:uid="{AED38FCC-3ABB-4EA5-BBB7-ABA19729CDF3}" name="Paid To"/>
    <tableColumn id="3" xr3:uid="{A672E8E2-99E9-48CC-9CC3-3007B28AFC8A}" name="Details"/>
    <tableColumn id="4" xr3:uid="{C7762DA7-5DA0-459E-8D2F-CAEE98E4F91F}" name="Column1" dataDxfId="4"/>
    <tableColumn id="5" xr3:uid="{BB22F91D-B869-4846-B213-CAE23DCD3A81}" name="Chq No"/>
    <tableColumn id="6" xr3:uid="{D5320961-BD83-4D71-80A9-979F5DDC275B}" name="Current Bank"/>
    <tableColumn id="7" xr3:uid="{F4B01A2E-68EE-4E87-B4A5-EA4E6CD1A154}" name="VAT"/>
    <tableColumn id="8" xr3:uid="{67755BA0-3BBB-4A6E-975F-01A666384468}" name="Clerks Salary " dataDxfId="3" dataCellStyle="Comma"/>
    <tableColumn id="9" xr3:uid="{FB479C33-3809-46BC-8437-612349DF8B6C}" name="Admin/ Expenses"/>
    <tableColumn id="10" xr3:uid="{BF018776-E294-4588-9BAE-C6EE64A13212}" name="Grants"/>
    <tableColumn id="11" xr3:uid="{1D3F69DA-F2EB-454B-86F0-7C6E92B7B5BB}" name="Village Hall"/>
    <tableColumn id="12" xr3:uid="{FB6A8BC7-0A62-45D6-AA3E-0D0976BF078B}" name="Hall Hire"/>
    <tableColumn id="13" xr3:uid="{9851BD9B-F0CE-4A40-8BCF-F4AA29D231DB}" name="Insurance"/>
    <tableColumn id="14" xr3:uid="{07F05925-093C-4545-82B1-622860DB22B9}" name="Other" dataDxfId="2" dataCellStyle="Comma"/>
    <tableColumn id="15" xr3:uid="{DB8C128A-4AB8-4B65-9702-8CB66B371D27}" name="Community Field" dataDxfId="1" dataCellStyle="Comm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6F613B2-D429-4BD8-BCB3-DA1A12365CEF}" name="Table1" displayName="Table1" ref="A2:H22" totalsRowShown="0" headerRowDxfId="5" tableBorderDxfId="7">
  <autoFilter ref="A2:H22" xr:uid="{8645CA0C-0753-4061-A991-C122B95145E2}"/>
  <tableColumns count="8">
    <tableColumn id="1" xr3:uid="{C8A6F4BC-D7D7-4E18-B6C0-83CE8A25434D}" name="Date" dataDxfId="6"/>
    <tableColumn id="2" xr3:uid="{B3B9805F-0213-4C15-A4FF-489AE553392D}" name="Details"/>
    <tableColumn id="3" xr3:uid="{7955CA94-D4CA-4CFF-8DEB-FA207CA0ABF3}" name="Current Bank"/>
    <tableColumn id="4" xr3:uid="{90BE38FB-7D16-4A37-B76E-4A70EA726F7C}" name="Precept"/>
    <tableColumn id="5" xr3:uid="{5143CA6C-6344-4485-ACC8-1F2E39C145DF}" name="VAT reimb"/>
    <tableColumn id="6" xr3:uid="{A821250C-D771-45E5-825D-20EBD475645A}" name="Donations"/>
    <tableColumn id="7" xr3:uid="{BF9B7377-4396-49D1-9058-707A1C23151F}" name="Grants"/>
    <tableColumn id="8" xr3:uid="{48D87927-79B5-4503-AF1A-DB0FA4F1C925}" name="Interest"/>
  </tableColumns>
  <tableStyleInfo name="TableStyleLight1" showFirstColumn="0" showLastColumn="0" showRowStripes="1" showColumnStripes="1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56"/>
  <sheetViews>
    <sheetView tabSelected="1" zoomScale="115" zoomScaleNormal="115" workbookViewId="0">
      <pane xSplit="1" ySplit="2" topLeftCell="C3" activePane="bottomRight" state="frozen"/>
      <selection pane="topRight" activeCell="B1" sqref="B1"/>
      <selection pane="bottomLeft" activeCell="A3" sqref="A3"/>
      <selection pane="bottomRight" activeCell="A2" sqref="A2:O42"/>
    </sheetView>
  </sheetViews>
  <sheetFormatPr defaultColWidth="8.85546875" defaultRowHeight="12.75" x14ac:dyDescent="0.2"/>
  <cols>
    <col min="1" max="1" width="14" customWidth="1"/>
    <col min="2" max="2" width="27" customWidth="1"/>
    <col min="3" max="3" width="20.140625" customWidth="1"/>
    <col min="4" max="4" width="10.42578125" customWidth="1"/>
    <col min="5" max="5" width="9.28515625" customWidth="1"/>
    <col min="6" max="6" width="14.5703125" customWidth="1"/>
    <col min="7" max="7" width="9.42578125" bestFit="1" customWidth="1"/>
    <col min="8" max="8" width="14.7109375" customWidth="1"/>
    <col min="9" max="9" width="17.7109375" customWidth="1"/>
    <col min="10" max="10" width="10.28515625" customWidth="1"/>
    <col min="11" max="12" width="12.42578125" customWidth="1"/>
    <col min="13" max="13" width="11.42578125" customWidth="1"/>
    <col min="14" max="14" width="10.85546875" customWidth="1"/>
    <col min="15" max="15" width="17.28515625" customWidth="1"/>
    <col min="19" max="19" width="10.7109375" customWidth="1"/>
    <col min="26" max="26" width="10.85546875" customWidth="1"/>
    <col min="27" max="27" width="10.42578125" customWidth="1"/>
  </cols>
  <sheetData>
    <row r="1" spans="1:26" x14ac:dyDescent="0.2">
      <c r="A1" t="s">
        <v>140</v>
      </c>
    </row>
    <row r="2" spans="1:26" ht="30.75" customHeight="1" x14ac:dyDescent="0.2">
      <c r="A2" s="24" t="s">
        <v>9</v>
      </c>
      <c r="B2" s="24" t="s">
        <v>10</v>
      </c>
      <c r="C2" s="24" t="s">
        <v>11</v>
      </c>
      <c r="D2" t="s">
        <v>142</v>
      </c>
      <c r="E2" s="24" t="s">
        <v>12</v>
      </c>
      <c r="F2" s="89" t="s">
        <v>75</v>
      </c>
      <c r="G2" s="24" t="s">
        <v>7</v>
      </c>
      <c r="H2" s="17" t="s">
        <v>77</v>
      </c>
      <c r="I2" s="17" t="s">
        <v>95</v>
      </c>
      <c r="J2" s="17" t="s">
        <v>72</v>
      </c>
      <c r="K2" s="17" t="s">
        <v>96</v>
      </c>
      <c r="L2" s="17" t="s">
        <v>78</v>
      </c>
      <c r="M2" s="17" t="s">
        <v>0</v>
      </c>
      <c r="N2" s="17" t="s">
        <v>97</v>
      </c>
      <c r="O2" s="25" t="s">
        <v>98</v>
      </c>
      <c r="P2" s="17"/>
      <c r="Q2" s="17"/>
      <c r="R2" s="17"/>
      <c r="S2" s="17"/>
      <c r="T2" s="17"/>
      <c r="U2" s="17"/>
      <c r="V2" s="17"/>
      <c r="W2" s="17"/>
      <c r="X2" s="17"/>
      <c r="Y2" s="17"/>
      <c r="Z2" s="18"/>
    </row>
    <row r="3" spans="1:26" ht="14.25" customHeight="1" x14ac:dyDescent="0.2">
      <c r="A3" s="97">
        <v>42849</v>
      </c>
      <c r="B3" s="81" t="s">
        <v>100</v>
      </c>
      <c r="C3" s="81" t="s">
        <v>99</v>
      </c>
      <c r="E3" s="24"/>
      <c r="F3" s="90">
        <v>20</v>
      </c>
      <c r="G3" s="24"/>
      <c r="H3" s="94"/>
      <c r="I3" s="17"/>
      <c r="J3" s="17"/>
      <c r="L3" s="23">
        <v>20</v>
      </c>
      <c r="M3" s="17"/>
      <c r="N3" s="17"/>
      <c r="O3" s="18"/>
      <c r="P3" s="20"/>
      <c r="Q3" s="17"/>
      <c r="R3" s="17"/>
      <c r="S3" s="17"/>
      <c r="T3" s="17"/>
      <c r="U3" s="17"/>
      <c r="V3" s="17"/>
      <c r="W3" s="17"/>
      <c r="X3" s="17"/>
      <c r="Y3" s="17"/>
      <c r="Z3" s="18"/>
    </row>
    <row r="4" spans="1:26" x14ac:dyDescent="0.2">
      <c r="A4" s="97">
        <v>42849</v>
      </c>
      <c r="B4" s="81" t="s">
        <v>101</v>
      </c>
      <c r="C4" s="81" t="s">
        <v>102</v>
      </c>
      <c r="D4" s="15"/>
      <c r="E4" s="14">
        <v>684</v>
      </c>
      <c r="F4" s="91">
        <v>994.32</v>
      </c>
      <c r="G4" s="22">
        <v>8.14</v>
      </c>
      <c r="H4" s="95">
        <v>927.3</v>
      </c>
      <c r="I4">
        <v>58.88</v>
      </c>
      <c r="J4" s="23"/>
      <c r="L4" s="23"/>
      <c r="M4" s="22"/>
      <c r="N4" s="20"/>
      <c r="O4" s="20"/>
      <c r="P4" s="20"/>
      <c r="Q4" s="20"/>
      <c r="R4" s="21"/>
      <c r="S4" s="21"/>
      <c r="T4" s="21"/>
      <c r="U4" s="21"/>
      <c r="V4" s="21"/>
      <c r="W4" s="21"/>
      <c r="X4" s="21"/>
      <c r="Y4" s="21"/>
      <c r="Z4" s="21"/>
    </row>
    <row r="5" spans="1:26" x14ac:dyDescent="0.2">
      <c r="A5" s="97">
        <v>42857</v>
      </c>
      <c r="B5" s="81" t="s">
        <v>103</v>
      </c>
      <c r="C5" s="72" t="s">
        <v>104</v>
      </c>
      <c r="D5" s="15"/>
      <c r="E5" s="14"/>
      <c r="F5" s="91">
        <v>777.5</v>
      </c>
      <c r="G5" s="22">
        <v>129.58000000000001</v>
      </c>
      <c r="H5" s="95"/>
      <c r="J5" s="23"/>
      <c r="K5">
        <v>647.91999999999996</v>
      </c>
      <c r="L5" s="23"/>
      <c r="M5" s="22"/>
      <c r="N5" s="20"/>
      <c r="O5" s="20"/>
      <c r="P5" s="20"/>
      <c r="Q5" s="20"/>
      <c r="R5" s="21"/>
      <c r="S5" s="21"/>
      <c r="T5" s="21"/>
      <c r="U5" s="21"/>
      <c r="V5" s="21"/>
      <c r="W5" s="21"/>
      <c r="X5" s="21"/>
      <c r="Y5" s="21"/>
      <c r="Z5" s="21"/>
    </row>
    <row r="6" spans="1:26" x14ac:dyDescent="0.2">
      <c r="A6" s="98">
        <v>42877</v>
      </c>
      <c r="B6" s="81" t="s">
        <v>100</v>
      </c>
      <c r="C6" s="81" t="s">
        <v>99</v>
      </c>
      <c r="D6" s="15"/>
      <c r="E6" s="14"/>
      <c r="F6" s="91">
        <v>20</v>
      </c>
      <c r="G6" s="22"/>
      <c r="H6" s="95"/>
      <c r="I6" s="23"/>
      <c r="J6" s="23"/>
      <c r="L6" s="23">
        <v>20</v>
      </c>
      <c r="M6" s="22"/>
      <c r="N6" s="20"/>
      <c r="O6" s="20"/>
      <c r="P6" s="20"/>
      <c r="Q6" s="20"/>
      <c r="R6" s="21"/>
      <c r="S6" s="21"/>
      <c r="T6" s="21"/>
      <c r="U6" s="21"/>
      <c r="V6" s="21"/>
      <c r="W6" s="21"/>
      <c r="X6" s="21"/>
      <c r="Y6" s="21"/>
      <c r="Z6" s="21"/>
    </row>
    <row r="7" spans="1:26" x14ac:dyDescent="0.2">
      <c r="A7" s="98">
        <v>42885</v>
      </c>
      <c r="B7" s="81" t="s">
        <v>105</v>
      </c>
      <c r="C7" s="81" t="s">
        <v>106</v>
      </c>
      <c r="D7" s="15"/>
      <c r="E7" s="14">
        <v>687</v>
      </c>
      <c r="F7" s="91">
        <v>442.99</v>
      </c>
      <c r="G7" s="22"/>
      <c r="H7" s="95"/>
      <c r="I7" s="23"/>
      <c r="J7" s="23"/>
      <c r="L7" s="23"/>
      <c r="M7" s="22">
        <v>442.99</v>
      </c>
      <c r="N7" s="20"/>
      <c r="O7" s="20"/>
      <c r="P7" s="20"/>
      <c r="Q7" s="20"/>
      <c r="R7" s="21"/>
      <c r="S7" s="21"/>
      <c r="T7" s="21"/>
      <c r="U7" s="21"/>
      <c r="V7" s="21"/>
      <c r="W7" s="21"/>
      <c r="X7" s="21"/>
      <c r="Y7" s="21"/>
      <c r="Z7" s="21"/>
    </row>
    <row r="8" spans="1:26" x14ac:dyDescent="0.2">
      <c r="A8" s="98">
        <v>42891</v>
      </c>
      <c r="B8" s="81" t="s">
        <v>107</v>
      </c>
      <c r="C8" s="81" t="s">
        <v>108</v>
      </c>
      <c r="D8" s="15"/>
      <c r="E8" s="14">
        <v>676</v>
      </c>
      <c r="F8" s="91">
        <v>1</v>
      </c>
      <c r="G8" s="22"/>
      <c r="H8" s="95"/>
      <c r="I8" s="23"/>
      <c r="J8" s="23"/>
      <c r="L8" s="23"/>
      <c r="M8" s="22"/>
      <c r="N8" s="20">
        <v>1</v>
      </c>
      <c r="O8" s="20"/>
      <c r="P8" s="20"/>
      <c r="Q8" s="20"/>
      <c r="R8" s="21"/>
      <c r="S8" s="21"/>
      <c r="T8" s="21"/>
      <c r="U8" s="21"/>
      <c r="V8" s="21"/>
      <c r="W8" s="21"/>
      <c r="X8" s="21"/>
      <c r="Y8" s="21"/>
      <c r="Z8" s="21"/>
    </row>
    <row r="9" spans="1:26" x14ac:dyDescent="0.2">
      <c r="A9" s="99">
        <v>42908</v>
      </c>
      <c r="B9" s="81" t="s">
        <v>100</v>
      </c>
      <c r="C9" s="81" t="s">
        <v>99</v>
      </c>
      <c r="D9" s="15"/>
      <c r="E9" s="14"/>
      <c r="F9" s="91">
        <v>20</v>
      </c>
      <c r="G9" s="22"/>
      <c r="H9" s="95"/>
      <c r="I9" s="23"/>
      <c r="J9" s="23"/>
      <c r="L9" s="23">
        <v>20</v>
      </c>
      <c r="M9" s="22"/>
      <c r="N9" s="20"/>
      <c r="O9" s="20"/>
      <c r="P9" s="20"/>
      <c r="Q9" s="20"/>
      <c r="R9" s="21"/>
      <c r="S9" s="21"/>
      <c r="T9" s="21"/>
      <c r="U9" s="21"/>
      <c r="V9" s="21"/>
      <c r="W9" s="21"/>
      <c r="X9" s="21"/>
      <c r="Y9" s="21"/>
      <c r="Z9" s="21"/>
    </row>
    <row r="10" spans="1:26" x14ac:dyDescent="0.2">
      <c r="A10" s="99">
        <v>42940</v>
      </c>
      <c r="B10" s="81" t="s">
        <v>100</v>
      </c>
      <c r="C10" s="81" t="s">
        <v>99</v>
      </c>
      <c r="D10" s="15"/>
      <c r="E10" s="14"/>
      <c r="F10" s="91">
        <v>20</v>
      </c>
      <c r="G10" s="22"/>
      <c r="H10" s="95"/>
      <c r="I10" s="23"/>
      <c r="J10" s="23"/>
      <c r="L10" s="23">
        <v>20</v>
      </c>
      <c r="M10" s="22"/>
      <c r="N10" s="20"/>
      <c r="O10" s="20"/>
      <c r="P10" s="20"/>
      <c r="Q10" s="20"/>
      <c r="R10" s="21"/>
      <c r="S10" s="21"/>
      <c r="T10" s="21"/>
      <c r="U10" s="21"/>
      <c r="V10" s="21"/>
      <c r="W10" s="21"/>
      <c r="X10" s="21"/>
      <c r="Y10" s="21"/>
      <c r="Z10" s="21"/>
    </row>
    <row r="11" spans="1:26" x14ac:dyDescent="0.2">
      <c r="A11" s="99">
        <v>42940</v>
      </c>
      <c r="B11" s="81" t="s">
        <v>101</v>
      </c>
      <c r="C11" s="81" t="s">
        <v>102</v>
      </c>
      <c r="D11" s="15"/>
      <c r="E11" s="14">
        <v>688</v>
      </c>
      <c r="F11" s="134">
        <v>684.64</v>
      </c>
      <c r="G11" s="22"/>
      <c r="H11" s="95">
        <v>650</v>
      </c>
      <c r="I11" s="23">
        <v>34.64</v>
      </c>
      <c r="J11" s="23"/>
      <c r="L11" s="23"/>
      <c r="M11" s="22"/>
      <c r="N11" s="20"/>
      <c r="O11" s="20"/>
      <c r="P11" s="20"/>
      <c r="Q11" s="20"/>
      <c r="R11" s="21"/>
      <c r="S11" s="21"/>
      <c r="T11" s="21"/>
      <c r="U11" s="21"/>
      <c r="V11" s="21"/>
      <c r="W11" s="21"/>
      <c r="X11" s="21"/>
      <c r="Y11" s="21"/>
      <c r="Z11" s="21"/>
    </row>
    <row r="12" spans="1:26" x14ac:dyDescent="0.2">
      <c r="A12" s="99">
        <v>42969</v>
      </c>
      <c r="B12" s="81" t="s">
        <v>100</v>
      </c>
      <c r="C12" s="81" t="s">
        <v>99</v>
      </c>
      <c r="D12" s="15"/>
      <c r="E12" s="14"/>
      <c r="F12" s="134">
        <v>20</v>
      </c>
      <c r="G12" s="22"/>
      <c r="H12" s="95"/>
      <c r="I12" s="23"/>
      <c r="J12" s="23"/>
      <c r="L12" s="23">
        <v>20</v>
      </c>
      <c r="M12" s="22"/>
      <c r="N12" s="20"/>
      <c r="O12" s="20"/>
      <c r="P12" s="20"/>
      <c r="Q12" s="20"/>
      <c r="R12" s="21"/>
      <c r="S12" s="21"/>
      <c r="T12" s="21"/>
      <c r="U12" s="21"/>
      <c r="V12" s="21"/>
      <c r="W12" s="21"/>
      <c r="X12" s="21"/>
      <c r="Y12" s="21"/>
      <c r="Z12" s="21"/>
    </row>
    <row r="13" spans="1:26" x14ac:dyDescent="0.2">
      <c r="A13" s="99">
        <v>42970</v>
      </c>
      <c r="B13" s="81" t="s">
        <v>123</v>
      </c>
      <c r="C13" s="81" t="s">
        <v>124</v>
      </c>
      <c r="D13" s="15"/>
      <c r="E13" s="14">
        <v>690</v>
      </c>
      <c r="F13" s="91">
        <v>118.8</v>
      </c>
      <c r="G13" s="22">
        <v>19.8</v>
      </c>
      <c r="H13" s="95"/>
      <c r="I13" s="23"/>
      <c r="J13" s="23"/>
      <c r="L13" s="23"/>
      <c r="M13" s="22"/>
      <c r="N13" s="20">
        <v>99</v>
      </c>
      <c r="O13" s="20"/>
      <c r="P13" s="20"/>
      <c r="Q13" s="20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25.5" x14ac:dyDescent="0.2">
      <c r="A14" s="99">
        <v>42971</v>
      </c>
      <c r="B14" s="81" t="s">
        <v>114</v>
      </c>
      <c r="C14" s="81" t="s">
        <v>125</v>
      </c>
      <c r="D14" s="15"/>
      <c r="E14" s="14">
        <v>689</v>
      </c>
      <c r="F14" s="91">
        <v>54</v>
      </c>
      <c r="G14" s="22">
        <v>9</v>
      </c>
      <c r="H14" s="95"/>
      <c r="I14" s="23"/>
      <c r="J14" s="23"/>
      <c r="L14" s="23"/>
      <c r="M14" s="22"/>
      <c r="N14" s="20"/>
      <c r="O14" s="20">
        <v>45</v>
      </c>
      <c r="P14" s="20"/>
      <c r="Q14" s="20"/>
      <c r="R14" s="21"/>
      <c r="S14" s="21"/>
      <c r="T14" s="21"/>
      <c r="U14" s="21"/>
      <c r="V14" s="21"/>
      <c r="W14" s="21"/>
      <c r="X14" s="21"/>
      <c r="Y14" s="21"/>
      <c r="Z14" s="21"/>
    </row>
    <row r="15" spans="1:26" x14ac:dyDescent="0.2">
      <c r="A15" s="99">
        <v>42990</v>
      </c>
      <c r="B15" s="81" t="s">
        <v>126</v>
      </c>
      <c r="C15" s="81" t="s">
        <v>127</v>
      </c>
      <c r="D15" s="15"/>
      <c r="E15" s="14">
        <v>691</v>
      </c>
      <c r="F15" s="91">
        <v>66</v>
      </c>
      <c r="G15" s="22">
        <v>11</v>
      </c>
      <c r="H15" s="95"/>
      <c r="I15" s="23"/>
      <c r="J15" s="23"/>
      <c r="L15" s="23"/>
      <c r="M15" s="22"/>
      <c r="N15" s="20"/>
      <c r="O15" s="20">
        <v>55</v>
      </c>
      <c r="P15" s="20"/>
      <c r="Q15" s="20"/>
      <c r="R15" s="21"/>
      <c r="S15" s="21"/>
      <c r="T15" s="21"/>
      <c r="U15" s="21"/>
      <c r="V15" s="21"/>
      <c r="W15" s="21"/>
      <c r="X15" s="21"/>
      <c r="Y15" s="21"/>
      <c r="Z15" s="21"/>
    </row>
    <row r="16" spans="1:26" x14ac:dyDescent="0.2">
      <c r="A16" s="99">
        <v>43000</v>
      </c>
      <c r="B16" s="81" t="s">
        <v>100</v>
      </c>
      <c r="C16" s="81" t="s">
        <v>99</v>
      </c>
      <c r="D16" s="15"/>
      <c r="E16" s="14"/>
      <c r="F16" s="91">
        <v>20</v>
      </c>
      <c r="G16" s="22"/>
      <c r="H16" s="95"/>
      <c r="I16" s="23"/>
      <c r="J16" s="23"/>
      <c r="L16" s="23">
        <v>20</v>
      </c>
      <c r="M16" s="22"/>
      <c r="N16" s="20"/>
      <c r="O16" s="20"/>
      <c r="P16" s="20"/>
      <c r="Q16" s="20"/>
      <c r="R16" s="21"/>
      <c r="S16" s="21"/>
      <c r="T16" s="21"/>
      <c r="U16" s="21"/>
      <c r="V16" s="21"/>
      <c r="W16" s="21"/>
      <c r="X16" s="21"/>
      <c r="Y16" s="21"/>
      <c r="Z16" s="21"/>
    </row>
    <row r="17" spans="1:26" x14ac:dyDescent="0.2">
      <c r="A17" s="99">
        <v>43005</v>
      </c>
      <c r="B17" s="72" t="s">
        <v>114</v>
      </c>
      <c r="C17" s="72" t="s">
        <v>115</v>
      </c>
      <c r="D17" s="15"/>
      <c r="E17" s="14">
        <v>693</v>
      </c>
      <c r="F17" s="91">
        <v>459</v>
      </c>
      <c r="G17" s="22">
        <v>76.5</v>
      </c>
      <c r="H17" s="95"/>
      <c r="I17" s="23"/>
      <c r="J17" s="23"/>
      <c r="L17" s="23"/>
      <c r="M17" s="22"/>
      <c r="N17" s="20">
        <v>382.5</v>
      </c>
      <c r="O17" s="20"/>
      <c r="P17" s="20"/>
      <c r="Q17" s="20"/>
      <c r="R17" s="21"/>
      <c r="S17" s="21"/>
      <c r="T17" s="21"/>
      <c r="U17" s="21"/>
      <c r="V17" s="21"/>
      <c r="W17" s="21"/>
      <c r="X17" s="21"/>
      <c r="Y17" s="21"/>
      <c r="Z17" s="21"/>
    </row>
    <row r="18" spans="1:26" x14ac:dyDescent="0.2">
      <c r="A18" s="99">
        <v>42985</v>
      </c>
      <c r="B18" s="81" t="s">
        <v>128</v>
      </c>
      <c r="C18" s="81" t="s">
        <v>129</v>
      </c>
      <c r="D18" s="15"/>
      <c r="E18" s="14"/>
      <c r="F18" s="91">
        <v>240</v>
      </c>
      <c r="G18" s="22">
        <v>40</v>
      </c>
      <c r="H18" s="95"/>
      <c r="I18" s="23"/>
      <c r="J18" s="23"/>
      <c r="L18" s="23"/>
      <c r="M18" s="22"/>
      <c r="N18" s="20">
        <v>200</v>
      </c>
      <c r="O18" s="20"/>
      <c r="P18" s="20"/>
      <c r="Q18" s="20"/>
      <c r="R18" s="21"/>
      <c r="S18" s="21"/>
      <c r="T18" s="21"/>
      <c r="U18" s="21"/>
      <c r="V18" s="21"/>
      <c r="W18" s="21"/>
      <c r="X18" s="21"/>
      <c r="Y18" s="21"/>
      <c r="Z18" s="21"/>
    </row>
    <row r="19" spans="1:26" x14ac:dyDescent="0.2">
      <c r="A19" s="99">
        <v>43031</v>
      </c>
      <c r="B19" s="81" t="s">
        <v>100</v>
      </c>
      <c r="C19" s="81" t="s">
        <v>99</v>
      </c>
      <c r="D19" s="15"/>
      <c r="E19" s="14"/>
      <c r="F19" s="91">
        <v>20</v>
      </c>
      <c r="G19" s="22"/>
      <c r="H19" s="95"/>
      <c r="I19" s="23"/>
      <c r="J19" s="23"/>
      <c r="L19" s="23">
        <v>20</v>
      </c>
      <c r="M19" s="22"/>
      <c r="N19" s="20"/>
      <c r="O19" s="20"/>
      <c r="P19" s="20"/>
      <c r="Q19" s="20"/>
      <c r="R19" s="21"/>
      <c r="S19" s="21"/>
      <c r="T19" s="21"/>
      <c r="U19" s="21"/>
      <c r="V19" s="21"/>
      <c r="W19" s="21"/>
      <c r="X19" s="21"/>
      <c r="Y19" s="21"/>
      <c r="Z19" s="21"/>
    </row>
    <row r="20" spans="1:26" x14ac:dyDescent="0.2">
      <c r="A20" s="99">
        <v>43032</v>
      </c>
      <c r="B20" s="81" t="s">
        <v>100</v>
      </c>
      <c r="C20" s="81" t="s">
        <v>130</v>
      </c>
      <c r="D20" s="15"/>
      <c r="E20" s="14">
        <v>697</v>
      </c>
      <c r="F20" s="91">
        <v>1514.34</v>
      </c>
      <c r="G20" s="22"/>
      <c r="H20" s="95"/>
      <c r="I20" s="23"/>
      <c r="J20" s="23"/>
      <c r="K20">
        <v>1514.34</v>
      </c>
      <c r="L20" s="23"/>
      <c r="M20" s="22"/>
      <c r="N20" s="20"/>
      <c r="O20" s="20"/>
      <c r="P20" s="20"/>
      <c r="Q20" s="20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25.5" x14ac:dyDescent="0.2">
      <c r="A21" s="99">
        <v>43060</v>
      </c>
      <c r="B21" s="82" t="s">
        <v>132</v>
      </c>
      <c r="C21" s="82" t="s">
        <v>131</v>
      </c>
      <c r="D21" s="15"/>
      <c r="E21" s="14"/>
      <c r="F21" s="91">
        <v>25</v>
      </c>
      <c r="G21" s="22"/>
      <c r="H21" s="95"/>
      <c r="I21" s="23"/>
      <c r="J21" s="23"/>
      <c r="L21" s="23"/>
      <c r="M21" s="22"/>
      <c r="N21" s="20">
        <v>25</v>
      </c>
      <c r="O21" s="20"/>
      <c r="P21" s="20"/>
      <c r="Q21" s="20"/>
      <c r="R21" s="21"/>
      <c r="S21" s="21"/>
      <c r="T21" s="21"/>
      <c r="U21" s="21"/>
      <c r="V21" s="21"/>
      <c r="W21" s="21"/>
      <c r="X21" s="21"/>
      <c r="Y21" s="21"/>
      <c r="Z21" s="21"/>
    </row>
    <row r="22" spans="1:26" x14ac:dyDescent="0.2">
      <c r="A22" s="99">
        <v>43061</v>
      </c>
      <c r="B22" s="81" t="s">
        <v>100</v>
      </c>
      <c r="C22" s="81" t="s">
        <v>99</v>
      </c>
      <c r="D22" s="15"/>
      <c r="E22" s="14"/>
      <c r="F22" s="91">
        <v>20</v>
      </c>
      <c r="G22" s="22"/>
      <c r="H22" s="95"/>
      <c r="I22" s="23"/>
      <c r="J22" s="23"/>
      <c r="L22" s="23">
        <v>20</v>
      </c>
      <c r="M22" s="22"/>
      <c r="N22" s="20"/>
      <c r="O22" s="20"/>
      <c r="P22" s="20"/>
      <c r="Q22" s="20"/>
      <c r="R22" s="21"/>
      <c r="S22" s="21"/>
      <c r="T22" s="21"/>
      <c r="U22" s="21"/>
      <c r="V22" s="21"/>
      <c r="W22" s="21"/>
      <c r="X22" s="21"/>
      <c r="Y22" s="21"/>
      <c r="Z22" s="21"/>
    </row>
    <row r="23" spans="1:26" x14ac:dyDescent="0.2">
      <c r="A23" s="99">
        <v>43066</v>
      </c>
      <c r="B23" s="81" t="s">
        <v>101</v>
      </c>
      <c r="C23" s="81" t="s">
        <v>102</v>
      </c>
      <c r="D23" s="15"/>
      <c r="E23" s="14">
        <v>694</v>
      </c>
      <c r="F23" s="91">
        <v>673.88</v>
      </c>
      <c r="G23" s="22"/>
      <c r="H23" s="95">
        <v>615</v>
      </c>
      <c r="I23" s="23">
        <v>58.88</v>
      </c>
      <c r="J23" s="23"/>
      <c r="L23" s="23"/>
      <c r="M23" s="22"/>
      <c r="N23" s="20"/>
      <c r="O23" s="20"/>
      <c r="P23" s="20"/>
      <c r="Q23" s="20"/>
      <c r="R23" s="21"/>
      <c r="S23" s="21"/>
      <c r="T23" s="21"/>
      <c r="U23" s="21"/>
      <c r="V23" s="21"/>
      <c r="W23" s="21"/>
      <c r="X23" s="21"/>
      <c r="Y23" s="21"/>
      <c r="Z23" s="21"/>
    </row>
    <row r="24" spans="1:26" x14ac:dyDescent="0.2">
      <c r="A24" s="99">
        <v>43066</v>
      </c>
      <c r="B24" s="81" t="s">
        <v>101</v>
      </c>
      <c r="C24" s="81" t="s">
        <v>122</v>
      </c>
      <c r="D24" s="15"/>
      <c r="E24" s="14">
        <v>695</v>
      </c>
      <c r="F24" s="91">
        <v>10.88</v>
      </c>
      <c r="G24" s="22">
        <v>1.81</v>
      </c>
      <c r="H24" s="95"/>
      <c r="I24" s="23"/>
      <c r="J24" s="23"/>
      <c r="L24" s="23"/>
      <c r="M24" s="22"/>
      <c r="N24" s="20"/>
      <c r="O24" s="20">
        <v>9.07</v>
      </c>
      <c r="P24" s="20"/>
      <c r="Q24" s="20"/>
      <c r="R24" s="21"/>
      <c r="S24" s="21"/>
      <c r="T24" s="21"/>
      <c r="U24" s="21"/>
      <c r="V24" s="21"/>
      <c r="W24" s="21"/>
      <c r="X24" s="21"/>
      <c r="Y24" s="21"/>
      <c r="Z24" s="21"/>
    </row>
    <row r="25" spans="1:26" x14ac:dyDescent="0.2">
      <c r="A25" s="99">
        <v>43070</v>
      </c>
      <c r="B25" s="81" t="s">
        <v>114</v>
      </c>
      <c r="C25" s="81" t="s">
        <v>121</v>
      </c>
      <c r="D25" s="15"/>
      <c r="E25" s="14">
        <v>698</v>
      </c>
      <c r="F25" s="91">
        <v>70</v>
      </c>
      <c r="G25" s="22"/>
      <c r="H25" s="95"/>
      <c r="I25" s="23"/>
      <c r="J25" s="23"/>
      <c r="L25" s="23"/>
      <c r="M25" s="22"/>
      <c r="N25" s="20">
        <v>70</v>
      </c>
      <c r="O25" s="20"/>
      <c r="P25" s="20"/>
      <c r="Q25" s="20"/>
      <c r="R25" s="21"/>
      <c r="S25" s="21"/>
      <c r="T25" s="21"/>
      <c r="U25" s="21"/>
      <c r="V25" s="21"/>
      <c r="W25" s="21"/>
      <c r="X25" s="21"/>
      <c r="Y25" s="21"/>
      <c r="Z25" s="21"/>
    </row>
    <row r="26" spans="1:26" x14ac:dyDescent="0.2">
      <c r="A26" s="99">
        <v>43088</v>
      </c>
      <c r="B26" s="81" t="s">
        <v>120</v>
      </c>
      <c r="C26" s="81" t="s">
        <v>119</v>
      </c>
      <c r="D26" s="15"/>
      <c r="E26" s="14">
        <v>699</v>
      </c>
      <c r="F26" s="91">
        <v>58.8</v>
      </c>
      <c r="G26" s="22">
        <v>9.8000000000000007</v>
      </c>
      <c r="H26" s="95"/>
      <c r="I26" s="23"/>
      <c r="J26" s="23"/>
      <c r="L26" s="23"/>
      <c r="M26" s="22"/>
      <c r="N26" s="20">
        <v>49</v>
      </c>
      <c r="O26" s="20"/>
      <c r="P26" s="20"/>
      <c r="Q26" s="20"/>
      <c r="R26" s="21"/>
      <c r="S26" s="21"/>
      <c r="T26" s="21"/>
      <c r="U26" s="21"/>
      <c r="V26" s="21"/>
      <c r="W26" s="21"/>
      <c r="X26" s="21"/>
      <c r="Y26" s="21"/>
      <c r="Z26" s="21"/>
    </row>
    <row r="27" spans="1:26" x14ac:dyDescent="0.2">
      <c r="A27" s="99">
        <v>43091</v>
      </c>
      <c r="B27" s="81" t="s">
        <v>100</v>
      </c>
      <c r="C27" s="81" t="s">
        <v>99</v>
      </c>
      <c r="D27" s="15"/>
      <c r="E27" s="14"/>
      <c r="F27" s="91">
        <v>20</v>
      </c>
      <c r="G27" s="22"/>
      <c r="H27" s="95"/>
      <c r="I27" s="23"/>
      <c r="J27" s="23"/>
      <c r="L27" s="23">
        <v>20</v>
      </c>
      <c r="M27" s="22"/>
      <c r="N27" s="20"/>
      <c r="O27" s="20"/>
      <c r="P27" s="20"/>
      <c r="Q27" s="20"/>
      <c r="R27" s="21"/>
      <c r="S27" s="21"/>
      <c r="T27" s="21"/>
      <c r="U27" s="21"/>
      <c r="V27" s="21"/>
      <c r="W27" s="21"/>
      <c r="X27" s="21"/>
      <c r="Y27" s="21"/>
      <c r="Z27" s="21"/>
    </row>
    <row r="28" spans="1:26" ht="25.5" x14ac:dyDescent="0.2">
      <c r="A28" s="135">
        <v>43117</v>
      </c>
      <c r="B28" s="72" t="s">
        <v>114</v>
      </c>
      <c r="C28" s="72" t="s">
        <v>116</v>
      </c>
      <c r="D28" s="15"/>
      <c r="E28" s="14">
        <v>700</v>
      </c>
      <c r="F28" s="91">
        <v>94.2</v>
      </c>
      <c r="G28" s="22">
        <v>15.7</v>
      </c>
      <c r="H28" s="95"/>
      <c r="I28" s="23"/>
      <c r="J28" s="23"/>
      <c r="L28" s="23"/>
      <c r="M28" s="22"/>
      <c r="N28" s="20"/>
      <c r="O28" s="20">
        <v>78.5</v>
      </c>
      <c r="P28" s="20"/>
      <c r="Q28" s="20"/>
      <c r="R28" s="21"/>
      <c r="S28" s="21"/>
      <c r="T28" s="21"/>
      <c r="U28" s="21"/>
      <c r="V28" s="21"/>
      <c r="W28" s="21"/>
      <c r="X28" s="21"/>
      <c r="Y28" s="21"/>
      <c r="Z28" s="21"/>
    </row>
    <row r="29" spans="1:26" x14ac:dyDescent="0.2">
      <c r="A29" s="99">
        <v>43122</v>
      </c>
      <c r="B29" s="81" t="s">
        <v>100</v>
      </c>
      <c r="C29" s="81" t="s">
        <v>99</v>
      </c>
      <c r="D29" s="15"/>
      <c r="E29" s="14"/>
      <c r="F29" s="91">
        <v>20</v>
      </c>
      <c r="G29" s="22"/>
      <c r="H29" s="95"/>
      <c r="I29" s="23"/>
      <c r="J29" s="23"/>
      <c r="L29" s="23">
        <v>20</v>
      </c>
      <c r="M29" s="22"/>
      <c r="N29" s="20"/>
      <c r="O29" s="20"/>
      <c r="P29" s="20"/>
      <c r="Q29" s="20"/>
      <c r="R29" s="21"/>
      <c r="S29" s="21"/>
      <c r="T29" s="21"/>
      <c r="U29" s="21"/>
      <c r="V29" s="21"/>
      <c r="W29" s="21"/>
      <c r="X29" s="21"/>
      <c r="Y29" s="21"/>
      <c r="Z29" s="21"/>
    </row>
    <row r="30" spans="1:26" x14ac:dyDescent="0.2">
      <c r="A30" s="135">
        <v>43125</v>
      </c>
      <c r="B30" s="81" t="s">
        <v>101</v>
      </c>
      <c r="C30" s="81" t="s">
        <v>102</v>
      </c>
      <c r="D30" s="15"/>
      <c r="E30" s="14">
        <v>701</v>
      </c>
      <c r="F30" s="91">
        <v>492.8</v>
      </c>
      <c r="G30" s="22">
        <v>5.33</v>
      </c>
      <c r="H30" s="95">
        <v>445</v>
      </c>
      <c r="I30" s="23">
        <v>42.47</v>
      </c>
      <c r="J30" s="23"/>
      <c r="L30" s="23"/>
      <c r="M30" s="22"/>
      <c r="N30" s="20"/>
      <c r="O30" s="20"/>
      <c r="P30" s="20"/>
      <c r="Q30" s="20"/>
      <c r="R30" s="21"/>
      <c r="S30" s="21"/>
      <c r="T30" s="21"/>
      <c r="U30" s="21"/>
      <c r="V30" s="21"/>
      <c r="W30" s="21"/>
      <c r="X30" s="21"/>
      <c r="Y30" s="21"/>
      <c r="Z30" s="21"/>
    </row>
    <row r="31" spans="1:26" x14ac:dyDescent="0.2">
      <c r="A31" s="99">
        <v>43153</v>
      </c>
      <c r="B31" s="81" t="s">
        <v>100</v>
      </c>
      <c r="C31" s="81" t="s">
        <v>99</v>
      </c>
      <c r="D31" s="15"/>
      <c r="E31" s="14"/>
      <c r="F31" s="91">
        <v>20</v>
      </c>
      <c r="G31" s="22"/>
      <c r="H31" s="95"/>
      <c r="I31" s="23"/>
      <c r="J31" s="23"/>
      <c r="L31" s="23">
        <v>20</v>
      </c>
      <c r="M31" s="22"/>
      <c r="N31" s="20"/>
      <c r="O31" s="20"/>
      <c r="P31" s="20"/>
      <c r="Q31" s="20"/>
      <c r="R31" s="21"/>
      <c r="S31" s="21"/>
      <c r="T31" s="21"/>
      <c r="U31" s="21"/>
      <c r="V31" s="21"/>
      <c r="W31" s="21"/>
      <c r="X31" s="21"/>
      <c r="Y31" s="21"/>
      <c r="Z31" s="21"/>
    </row>
    <row r="32" spans="1:26" x14ac:dyDescent="0.2">
      <c r="A32" s="99">
        <v>43160</v>
      </c>
      <c r="B32" s="72" t="s">
        <v>114</v>
      </c>
      <c r="C32" s="72" t="s">
        <v>115</v>
      </c>
      <c r="D32" s="15"/>
      <c r="E32" s="14">
        <v>703</v>
      </c>
      <c r="F32" s="91">
        <v>459</v>
      </c>
      <c r="G32" s="22">
        <v>76.5</v>
      </c>
      <c r="H32" s="95"/>
      <c r="I32" s="23"/>
      <c r="J32" s="23"/>
      <c r="L32" s="23"/>
      <c r="M32" s="22"/>
      <c r="N32" s="20">
        <v>382.5</v>
      </c>
      <c r="O32" s="20"/>
      <c r="P32" s="20"/>
      <c r="Q32" s="20"/>
      <c r="R32" s="21"/>
      <c r="S32" s="21"/>
      <c r="T32" s="21"/>
      <c r="U32" s="21"/>
      <c r="V32" s="21"/>
      <c r="W32" s="21"/>
      <c r="X32" s="21"/>
      <c r="Y32" s="21"/>
      <c r="Z32" s="21"/>
    </row>
    <row r="33" spans="1:26" x14ac:dyDescent="0.2">
      <c r="A33" s="99">
        <v>43160</v>
      </c>
      <c r="B33" s="72" t="s">
        <v>117</v>
      </c>
      <c r="C33" s="72" t="s">
        <v>118</v>
      </c>
      <c r="D33" s="15"/>
      <c r="E33" s="14">
        <v>704</v>
      </c>
      <c r="F33" s="91">
        <v>35</v>
      </c>
      <c r="G33" s="22"/>
      <c r="H33" s="95"/>
      <c r="I33" s="23">
        <v>35</v>
      </c>
      <c r="J33" s="23"/>
      <c r="L33" s="23"/>
      <c r="M33" s="22"/>
      <c r="N33" s="20"/>
      <c r="O33" s="20"/>
      <c r="P33" s="20"/>
      <c r="Q33" s="20"/>
      <c r="R33" s="21"/>
      <c r="S33" s="21"/>
      <c r="T33" s="21"/>
      <c r="U33" s="21"/>
      <c r="V33" s="21"/>
      <c r="W33" s="21"/>
      <c r="X33" s="21"/>
      <c r="Y33" s="21"/>
      <c r="Z33" s="21"/>
    </row>
    <row r="34" spans="1:26" x14ac:dyDescent="0.2">
      <c r="A34" s="99">
        <v>43172</v>
      </c>
      <c r="B34" s="72" t="s">
        <v>109</v>
      </c>
      <c r="C34" s="72" t="s">
        <v>110</v>
      </c>
      <c r="D34" s="15"/>
      <c r="E34" s="14">
        <v>707</v>
      </c>
      <c r="F34" s="91">
        <v>100</v>
      </c>
      <c r="G34" s="22"/>
      <c r="H34" s="95"/>
      <c r="I34" s="23"/>
      <c r="J34" s="23">
        <v>100</v>
      </c>
      <c r="L34" s="23"/>
      <c r="M34" s="22"/>
      <c r="N34" s="20"/>
      <c r="O34" s="20"/>
      <c r="P34" s="20"/>
      <c r="Q34" s="20"/>
      <c r="R34" s="21"/>
      <c r="S34" s="21"/>
      <c r="T34" s="21"/>
      <c r="U34" s="21"/>
      <c r="V34" s="21"/>
      <c r="W34" s="21"/>
      <c r="X34" s="21"/>
      <c r="Y34" s="21"/>
      <c r="Z34" s="21"/>
    </row>
    <row r="35" spans="1:26" x14ac:dyDescent="0.2">
      <c r="A35" s="99">
        <v>43175</v>
      </c>
      <c r="B35" s="72" t="s">
        <v>111</v>
      </c>
      <c r="C35" s="72" t="s">
        <v>112</v>
      </c>
      <c r="D35" s="15"/>
      <c r="E35" s="14">
        <v>702</v>
      </c>
      <c r="F35" s="91">
        <v>152.66999999999999</v>
      </c>
      <c r="G35" s="22"/>
      <c r="H35" s="95"/>
      <c r="I35" s="23"/>
      <c r="J35" s="23"/>
      <c r="L35" s="23"/>
      <c r="M35" s="22"/>
      <c r="N35" s="20">
        <v>152.66999999999999</v>
      </c>
      <c r="O35" s="20"/>
      <c r="P35" s="20"/>
      <c r="Q35" s="20"/>
      <c r="R35" s="21"/>
      <c r="S35" s="21"/>
      <c r="T35" s="21"/>
      <c r="U35" s="21"/>
      <c r="V35" s="21"/>
      <c r="W35" s="21"/>
      <c r="X35" s="21"/>
      <c r="Y35" s="21"/>
      <c r="Z35" s="21"/>
    </row>
    <row r="36" spans="1:26" x14ac:dyDescent="0.2">
      <c r="A36" s="99">
        <v>43181</v>
      </c>
      <c r="B36" s="81" t="s">
        <v>100</v>
      </c>
      <c r="C36" s="81" t="s">
        <v>99</v>
      </c>
      <c r="D36" s="15"/>
      <c r="E36" s="14"/>
      <c r="F36" s="91">
        <v>20</v>
      </c>
      <c r="G36" s="22"/>
      <c r="H36" s="95"/>
      <c r="I36" s="23"/>
      <c r="J36" s="23"/>
      <c r="L36" s="23">
        <v>20</v>
      </c>
      <c r="M36" s="22"/>
      <c r="N36" s="20"/>
      <c r="O36" s="20"/>
      <c r="P36" s="20"/>
      <c r="Q36" s="20"/>
      <c r="R36" s="21"/>
      <c r="S36" s="21"/>
      <c r="T36" s="21"/>
      <c r="U36" s="21"/>
      <c r="V36" s="21"/>
      <c r="W36" s="21"/>
      <c r="X36" s="21"/>
      <c r="Y36" s="21"/>
      <c r="Z36" s="21"/>
    </row>
    <row r="37" spans="1:26" x14ac:dyDescent="0.2">
      <c r="A37" s="99">
        <v>43182</v>
      </c>
      <c r="B37" s="72" t="s">
        <v>113</v>
      </c>
      <c r="C37" s="72" t="s">
        <v>110</v>
      </c>
      <c r="D37" s="15"/>
      <c r="E37" s="14">
        <v>706</v>
      </c>
      <c r="F37" s="91">
        <v>200</v>
      </c>
      <c r="G37" s="22"/>
      <c r="H37" s="95"/>
      <c r="I37" s="23"/>
      <c r="J37" s="23">
        <v>200</v>
      </c>
      <c r="L37" s="23"/>
      <c r="M37" s="22"/>
      <c r="N37" s="20"/>
      <c r="O37" s="20"/>
      <c r="P37" s="20"/>
      <c r="Q37" s="20"/>
      <c r="R37" s="21"/>
      <c r="S37" s="21"/>
      <c r="T37" s="21"/>
      <c r="U37" s="21"/>
      <c r="V37" s="21"/>
      <c r="W37" s="21"/>
      <c r="X37" s="21"/>
      <c r="Y37" s="21"/>
      <c r="Z37" s="21"/>
    </row>
    <row r="38" spans="1:26" x14ac:dyDescent="0.2">
      <c r="A38" s="99">
        <v>43188</v>
      </c>
      <c r="B38" s="72" t="s">
        <v>114</v>
      </c>
      <c r="C38" s="72" t="s">
        <v>115</v>
      </c>
      <c r="D38" s="15"/>
      <c r="E38" s="14">
        <v>708</v>
      </c>
      <c r="F38" s="91">
        <v>459</v>
      </c>
      <c r="G38" s="22">
        <v>76.5</v>
      </c>
      <c r="H38" s="95"/>
      <c r="I38" s="23"/>
      <c r="J38" s="23"/>
      <c r="L38" s="23"/>
      <c r="M38" s="22"/>
      <c r="N38" s="20">
        <v>382.5</v>
      </c>
      <c r="O38" s="20"/>
      <c r="P38" s="20"/>
      <c r="Q38" s="20"/>
      <c r="R38" s="21"/>
      <c r="S38" s="21"/>
      <c r="T38" s="21"/>
      <c r="U38" s="21"/>
      <c r="V38" s="21"/>
      <c r="W38" s="21"/>
      <c r="X38" s="21"/>
      <c r="Y38" s="21"/>
      <c r="Z38" s="21"/>
    </row>
    <row r="39" spans="1:26" ht="12" customHeight="1" x14ac:dyDescent="0.2">
      <c r="A39" s="99"/>
      <c r="B39" s="72"/>
      <c r="C39" s="72"/>
      <c r="D39" s="15"/>
      <c r="E39" s="14"/>
      <c r="F39" s="91"/>
      <c r="G39" s="22"/>
      <c r="H39" s="95"/>
      <c r="I39" s="23"/>
      <c r="J39" s="23"/>
      <c r="K39" s="23"/>
      <c r="L39" s="23"/>
      <c r="M39" s="22"/>
      <c r="N39" s="20"/>
      <c r="O39" s="20"/>
      <c r="P39" s="20"/>
      <c r="Q39" s="20"/>
      <c r="R39" s="21"/>
      <c r="S39" s="21"/>
      <c r="T39" s="21"/>
      <c r="U39" s="21"/>
      <c r="V39" s="21"/>
      <c r="W39" s="21"/>
      <c r="X39" s="21"/>
      <c r="Y39" s="21"/>
      <c r="Z39" s="21"/>
    </row>
    <row r="40" spans="1:26" x14ac:dyDescent="0.2">
      <c r="A40" s="16"/>
      <c r="B40" s="82"/>
      <c r="D40" s="2"/>
      <c r="F40" s="92"/>
      <c r="G40" s="21"/>
      <c r="H40" s="96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x14ac:dyDescent="0.2">
      <c r="A41" s="1"/>
      <c r="B41" s="2"/>
      <c r="D41" s="2"/>
      <c r="F41" s="92"/>
      <c r="G41" s="21"/>
      <c r="H41" s="96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x14ac:dyDescent="0.2">
      <c r="A42" s="13"/>
      <c r="B42" s="10"/>
      <c r="C42" s="6" t="s">
        <v>65</v>
      </c>
      <c r="D42" s="10"/>
      <c r="E42" s="6"/>
      <c r="F42" s="93">
        <f>SUM(F3:F41)</f>
        <v>8423.82</v>
      </c>
      <c r="G42" s="93">
        <f t="shared" ref="G42:O42" si="0">SUM(G3:G41)</f>
        <v>479.66</v>
      </c>
      <c r="H42" s="93">
        <f t="shared" si="0"/>
        <v>2637.3</v>
      </c>
      <c r="I42" s="93">
        <f t="shared" si="0"/>
        <v>229.87</v>
      </c>
      <c r="J42" s="93">
        <f t="shared" si="0"/>
        <v>300</v>
      </c>
      <c r="K42" s="93">
        <f t="shared" si="0"/>
        <v>2162.2599999999998</v>
      </c>
      <c r="L42" s="93">
        <f t="shared" si="0"/>
        <v>240</v>
      </c>
      <c r="M42" s="93">
        <f t="shared" si="0"/>
        <v>442.99</v>
      </c>
      <c r="N42" s="93">
        <f t="shared" si="0"/>
        <v>1744.17</v>
      </c>
      <c r="O42" s="93">
        <f t="shared" si="0"/>
        <v>187.57</v>
      </c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spans="1:26" x14ac:dyDescent="0.2">
      <c r="A43" s="1"/>
      <c r="B43" s="2"/>
      <c r="F43" s="92"/>
      <c r="G43" s="21"/>
      <c r="H43" s="96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x14ac:dyDescent="0.2">
      <c r="A44" s="1"/>
      <c r="B44" s="2"/>
      <c r="F44" s="92"/>
      <c r="G44" s="21"/>
      <c r="H44" s="96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x14ac:dyDescent="0.2">
      <c r="A45" s="1"/>
      <c r="B45" s="2"/>
      <c r="E45" s="3"/>
      <c r="F45" s="92"/>
      <c r="G45" s="21"/>
      <c r="H45" s="96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x14ac:dyDescent="0.2">
      <c r="A46" s="1"/>
      <c r="B46" s="2"/>
      <c r="F46" s="92"/>
      <c r="G46" s="21"/>
      <c r="H46" s="96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x14ac:dyDescent="0.2">
      <c r="A47" s="1"/>
      <c r="B47" s="2"/>
      <c r="F47" s="92"/>
      <c r="G47" s="21"/>
      <c r="H47" s="96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x14ac:dyDescent="0.2">
      <c r="A48" s="1"/>
      <c r="B48" s="2"/>
      <c r="F48" s="92"/>
      <c r="G48" s="21"/>
      <c r="H48" s="96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x14ac:dyDescent="0.2">
      <c r="A49" s="1"/>
      <c r="B49" s="2"/>
      <c r="G49" s="21"/>
      <c r="H49" s="96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x14ac:dyDescent="0.2">
      <c r="A50" s="1"/>
      <c r="B50" s="2"/>
      <c r="G50" s="21"/>
      <c r="H50" s="96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x14ac:dyDescent="0.2">
      <c r="A51" s="1"/>
      <c r="B51" s="2"/>
      <c r="G51" s="21"/>
      <c r="H51" s="96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x14ac:dyDescent="0.2">
      <c r="A52" s="1"/>
      <c r="B52" s="2"/>
      <c r="G52" s="21"/>
      <c r="H52" s="96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x14ac:dyDescent="0.2">
      <c r="A53" s="1"/>
      <c r="B53" s="2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 x14ac:dyDescent="0.2"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x14ac:dyDescent="0.2"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x14ac:dyDescent="0.2">
      <c r="F56" t="s">
        <v>64</v>
      </c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30" orientation="portrait" horizontalDpi="4294967292" verticalDpi="4294967292" r:id="rId1"/>
  <headerFooter alignWithMargins="0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8"/>
  <sheetViews>
    <sheetView zoomScaleNormal="100" workbookViewId="0">
      <pane xSplit="1" ySplit="2" topLeftCell="B3" activePane="bottomRight" state="frozen"/>
      <selection pane="topRight" activeCell="C1" sqref="C1"/>
      <selection pane="bottomLeft" activeCell="A5" sqref="A5"/>
      <selection pane="bottomRight" activeCell="A2" sqref="A2:H22"/>
    </sheetView>
  </sheetViews>
  <sheetFormatPr defaultColWidth="8.85546875" defaultRowHeight="12.75" x14ac:dyDescent="0.2"/>
  <cols>
    <col min="1" max="1" width="10.42578125" customWidth="1"/>
    <col min="2" max="2" width="23.28515625" bestFit="1" customWidth="1"/>
    <col min="3" max="3" width="14.28515625" customWidth="1"/>
    <col min="4" max="4" width="10.28515625" bestFit="1" customWidth="1"/>
    <col min="5" max="5" width="11.85546875" customWidth="1"/>
    <col min="6" max="8" width="11.42578125" customWidth="1"/>
    <col min="11" max="11" width="13.85546875" customWidth="1"/>
  </cols>
  <sheetData>
    <row r="1" spans="1:11" x14ac:dyDescent="0.2">
      <c r="A1" t="s">
        <v>94</v>
      </c>
    </row>
    <row r="2" spans="1:11" ht="25.5" x14ac:dyDescent="0.2">
      <c r="A2" s="137" t="s">
        <v>9</v>
      </c>
      <c r="B2" s="137" t="s">
        <v>11</v>
      </c>
      <c r="C2" s="138" t="s">
        <v>75</v>
      </c>
      <c r="D2" s="139" t="s">
        <v>5</v>
      </c>
      <c r="E2" s="139" t="s">
        <v>8</v>
      </c>
      <c r="F2" s="139" t="s">
        <v>73</v>
      </c>
      <c r="G2" s="139" t="s">
        <v>72</v>
      </c>
      <c r="H2" s="139" t="s">
        <v>135</v>
      </c>
      <c r="I2" s="25"/>
      <c r="K2" s="25"/>
    </row>
    <row r="3" spans="1:11" x14ac:dyDescent="0.2">
      <c r="A3" s="83">
        <v>42832</v>
      </c>
      <c r="B3" s="140" t="s">
        <v>5</v>
      </c>
      <c r="C3" s="8">
        <v>15000</v>
      </c>
      <c r="D3" s="8">
        <v>14900</v>
      </c>
      <c r="E3" s="8"/>
      <c r="F3" s="8"/>
      <c r="G3" s="8">
        <v>100</v>
      </c>
      <c r="H3" s="8"/>
      <c r="I3" s="3"/>
    </row>
    <row r="4" spans="1:11" x14ac:dyDescent="0.2">
      <c r="A4" s="83">
        <v>42853</v>
      </c>
      <c r="B4" s="138" t="s">
        <v>136</v>
      </c>
      <c r="C4" s="8">
        <v>0.11</v>
      </c>
      <c r="D4" s="8"/>
      <c r="E4" s="8"/>
      <c r="F4" s="8"/>
      <c r="G4" s="8"/>
      <c r="H4" s="8">
        <v>0.11</v>
      </c>
      <c r="I4" s="3"/>
      <c r="J4" s="19"/>
      <c r="K4" s="12"/>
    </row>
    <row r="5" spans="1:11" x14ac:dyDescent="0.2">
      <c r="A5" s="83">
        <v>42887</v>
      </c>
      <c r="B5" s="138" t="s">
        <v>137</v>
      </c>
      <c r="C5" s="8">
        <v>1359.71</v>
      </c>
      <c r="D5" s="8"/>
      <c r="E5" s="8">
        <v>1359.71</v>
      </c>
      <c r="F5" s="8"/>
      <c r="G5" s="8"/>
      <c r="H5" s="8"/>
      <c r="I5" s="3"/>
      <c r="J5" s="19"/>
      <c r="K5" s="12"/>
    </row>
    <row r="6" spans="1:11" x14ac:dyDescent="0.2">
      <c r="A6" s="141">
        <v>42886</v>
      </c>
      <c r="B6" s="138" t="s">
        <v>136</v>
      </c>
      <c r="C6" s="8">
        <v>0.13</v>
      </c>
      <c r="D6" s="8"/>
      <c r="E6" s="8"/>
      <c r="F6" s="8"/>
      <c r="G6" s="8"/>
      <c r="H6" s="8">
        <v>0.13</v>
      </c>
      <c r="I6" s="3"/>
      <c r="J6" s="19"/>
      <c r="K6" s="12"/>
    </row>
    <row r="7" spans="1:11" x14ac:dyDescent="0.2">
      <c r="A7" s="141">
        <v>42916</v>
      </c>
      <c r="B7" s="138" t="s">
        <v>136</v>
      </c>
      <c r="C7" s="8">
        <v>0.12</v>
      </c>
      <c r="D7" s="8"/>
      <c r="E7" s="8"/>
      <c r="F7" s="8"/>
      <c r="G7" s="8"/>
      <c r="H7" s="8">
        <v>0.12</v>
      </c>
      <c r="I7" s="3"/>
      <c r="J7" s="19"/>
      <c r="K7" s="12"/>
    </row>
    <row r="8" spans="1:11" x14ac:dyDescent="0.2">
      <c r="A8" s="83">
        <v>42947</v>
      </c>
      <c r="B8" s="138" t="s">
        <v>136</v>
      </c>
      <c r="C8" s="8">
        <v>0.13</v>
      </c>
      <c r="D8" s="8"/>
      <c r="E8" s="8"/>
      <c r="F8" s="8"/>
      <c r="G8" s="8"/>
      <c r="H8" s="8">
        <v>0.13</v>
      </c>
      <c r="I8" s="3"/>
      <c r="J8" s="19"/>
      <c r="K8" s="12"/>
    </row>
    <row r="9" spans="1:11" x14ac:dyDescent="0.2">
      <c r="A9" s="83">
        <v>42978</v>
      </c>
      <c r="B9" s="138" t="s">
        <v>136</v>
      </c>
      <c r="C9" s="8">
        <v>0.13</v>
      </c>
      <c r="D9" s="8"/>
      <c r="E9" s="8"/>
      <c r="F9" s="8"/>
      <c r="G9" s="8"/>
      <c r="H9" s="8">
        <v>0.13</v>
      </c>
      <c r="I9" s="3"/>
      <c r="J9" s="19"/>
      <c r="K9" s="12"/>
    </row>
    <row r="10" spans="1:11" x14ac:dyDescent="0.2">
      <c r="A10" s="83">
        <v>43007</v>
      </c>
      <c r="B10" s="138" t="s">
        <v>136</v>
      </c>
      <c r="C10" s="8">
        <v>0.12</v>
      </c>
      <c r="D10" s="8"/>
      <c r="E10" s="8"/>
      <c r="F10" s="8"/>
      <c r="G10" s="8"/>
      <c r="H10" s="8">
        <v>0.12</v>
      </c>
      <c r="I10" s="3"/>
      <c r="J10" s="19"/>
      <c r="K10" s="12"/>
    </row>
    <row r="11" spans="1:11" x14ac:dyDescent="0.2">
      <c r="A11" s="83">
        <v>43039</v>
      </c>
      <c r="B11" s="138" t="s">
        <v>138</v>
      </c>
      <c r="C11" s="8">
        <v>300</v>
      </c>
      <c r="D11" s="8"/>
      <c r="E11" s="8"/>
      <c r="F11" s="8">
        <v>300</v>
      </c>
      <c r="G11" s="8"/>
      <c r="H11" s="8"/>
      <c r="I11" s="3"/>
      <c r="J11" s="19"/>
      <c r="K11" s="12"/>
    </row>
    <row r="12" spans="1:11" x14ac:dyDescent="0.2">
      <c r="A12" s="83">
        <v>43039</v>
      </c>
      <c r="B12" s="138" t="s">
        <v>136</v>
      </c>
      <c r="C12" s="8">
        <v>0.13</v>
      </c>
      <c r="D12" s="8"/>
      <c r="E12" s="8"/>
      <c r="F12" s="8"/>
      <c r="G12" s="8"/>
      <c r="H12" s="8">
        <v>0.13</v>
      </c>
      <c r="I12" s="3"/>
      <c r="J12" s="19"/>
      <c r="K12" s="12"/>
    </row>
    <row r="13" spans="1:11" x14ac:dyDescent="0.2">
      <c r="A13" s="83">
        <v>43069</v>
      </c>
      <c r="B13" s="138" t="s">
        <v>136</v>
      </c>
      <c r="C13" s="8">
        <v>0.51</v>
      </c>
      <c r="D13" s="8"/>
      <c r="E13" s="8"/>
      <c r="F13" s="8"/>
      <c r="G13" s="8"/>
      <c r="H13" s="8">
        <v>0.51</v>
      </c>
      <c r="I13" s="3"/>
      <c r="J13" s="19"/>
      <c r="K13" s="12"/>
    </row>
    <row r="14" spans="1:11" x14ac:dyDescent="0.2">
      <c r="A14" s="83">
        <v>43098</v>
      </c>
      <c r="B14" s="138" t="s">
        <v>136</v>
      </c>
      <c r="C14" s="8">
        <v>0.59</v>
      </c>
      <c r="D14" s="8"/>
      <c r="E14" s="8"/>
      <c r="F14" s="8"/>
      <c r="G14" s="8"/>
      <c r="H14" s="8">
        <v>0.59</v>
      </c>
      <c r="I14" s="3"/>
      <c r="K14" s="12"/>
    </row>
    <row r="15" spans="1:11" x14ac:dyDescent="0.2">
      <c r="A15" s="83">
        <v>43131</v>
      </c>
      <c r="B15" s="138" t="s">
        <v>136</v>
      </c>
      <c r="C15" s="8">
        <v>0.67</v>
      </c>
      <c r="D15" s="8"/>
      <c r="E15" s="8"/>
      <c r="F15" s="8"/>
      <c r="G15" s="8"/>
      <c r="H15" s="8">
        <v>0.67</v>
      </c>
      <c r="I15" s="3"/>
      <c r="K15" s="12"/>
    </row>
    <row r="16" spans="1:11" x14ac:dyDescent="0.2">
      <c r="A16" s="83">
        <v>43159</v>
      </c>
      <c r="B16" s="138" t="s">
        <v>136</v>
      </c>
      <c r="C16" s="8">
        <v>0.56999999999999995</v>
      </c>
      <c r="D16" s="8"/>
      <c r="E16" s="8"/>
      <c r="F16" s="8"/>
      <c r="G16" s="8"/>
      <c r="H16" s="8">
        <v>0.56999999999999995</v>
      </c>
      <c r="I16" s="3"/>
      <c r="K16" s="12"/>
    </row>
    <row r="17" spans="1:11" x14ac:dyDescent="0.2">
      <c r="A17" s="83">
        <v>43188</v>
      </c>
      <c r="B17" s="138" t="s">
        <v>136</v>
      </c>
      <c r="C17" s="8">
        <v>0.59</v>
      </c>
      <c r="D17" s="8"/>
      <c r="E17" s="8"/>
      <c r="F17" s="8"/>
      <c r="G17" s="8"/>
      <c r="H17" s="8">
        <v>0.59</v>
      </c>
      <c r="I17" s="3"/>
      <c r="K17" s="12"/>
    </row>
    <row r="18" spans="1:11" x14ac:dyDescent="0.2">
      <c r="A18" s="83">
        <v>43173</v>
      </c>
      <c r="B18" s="138" t="s">
        <v>139</v>
      </c>
      <c r="C18" s="8">
        <v>95.34</v>
      </c>
      <c r="D18" s="8"/>
      <c r="E18" s="8"/>
      <c r="F18" s="8"/>
      <c r="G18" s="8">
        <v>95.34</v>
      </c>
      <c r="H18" s="8"/>
      <c r="I18" s="3"/>
      <c r="K18" s="12"/>
    </row>
    <row r="19" spans="1:11" x14ac:dyDescent="0.2">
      <c r="A19" s="83"/>
      <c r="B19" s="138"/>
      <c r="C19" s="6"/>
      <c r="D19" s="6"/>
      <c r="E19" s="6"/>
      <c r="F19" s="6"/>
      <c r="G19" s="6"/>
      <c r="H19" s="6"/>
      <c r="K19" s="12"/>
    </row>
    <row r="20" spans="1:11" x14ac:dyDescent="0.2">
      <c r="A20" s="83"/>
      <c r="B20" s="82"/>
      <c r="C20" s="6"/>
      <c r="D20" s="140"/>
      <c r="E20" s="140"/>
      <c r="F20" s="140"/>
      <c r="G20" s="140"/>
      <c r="H20" s="140"/>
      <c r="I20" s="12"/>
      <c r="J20" s="12"/>
      <c r="K20" s="12"/>
    </row>
    <row r="21" spans="1:11" x14ac:dyDescent="0.2">
      <c r="A21" s="83"/>
      <c r="B21" s="82"/>
      <c r="C21" s="6"/>
      <c r="D21" s="140"/>
      <c r="E21" s="140"/>
      <c r="F21" s="140"/>
      <c r="G21" s="140"/>
      <c r="H21" s="140"/>
      <c r="I21" s="12"/>
      <c r="J21" s="12"/>
      <c r="K21" s="12"/>
    </row>
    <row r="22" spans="1:11" x14ac:dyDescent="0.2">
      <c r="A22" s="83"/>
      <c r="B22" s="6" t="s">
        <v>13</v>
      </c>
      <c r="C22" s="67">
        <f>SUM(C3:C21)</f>
        <v>16758.849999999995</v>
      </c>
      <c r="D22" s="67">
        <f>SUM(D3:D21)</f>
        <v>14900</v>
      </c>
      <c r="E22" s="67">
        <f t="shared" ref="E22:H22" si="0">SUM(E3:E21)</f>
        <v>1359.71</v>
      </c>
      <c r="F22" s="67">
        <f t="shared" si="0"/>
        <v>300</v>
      </c>
      <c r="G22" s="67">
        <f t="shared" si="0"/>
        <v>195.34</v>
      </c>
      <c r="H22" s="67">
        <f t="shared" si="0"/>
        <v>3.7999999999999994</v>
      </c>
      <c r="I22" s="19"/>
      <c r="J22" s="19"/>
      <c r="K22" s="12"/>
    </row>
    <row r="23" spans="1:11" x14ac:dyDescent="0.2">
      <c r="A23" s="84"/>
      <c r="D23" s="12"/>
      <c r="E23" s="12"/>
      <c r="F23" s="12"/>
      <c r="G23" s="12"/>
      <c r="H23" s="12"/>
      <c r="I23" s="12"/>
      <c r="J23" s="12"/>
      <c r="K23" s="12"/>
    </row>
    <row r="24" spans="1:11" x14ac:dyDescent="0.2">
      <c r="A24" s="84"/>
      <c r="D24" s="12"/>
      <c r="E24" s="12"/>
      <c r="F24" s="12"/>
      <c r="G24" s="12"/>
      <c r="H24" s="12"/>
      <c r="I24" s="12"/>
      <c r="J24" s="12"/>
      <c r="K24" s="12"/>
    </row>
    <row r="25" spans="1:11" x14ac:dyDescent="0.2">
      <c r="A25" s="84"/>
    </row>
    <row r="26" spans="1:11" x14ac:dyDescent="0.2">
      <c r="A26" s="84"/>
    </row>
    <row r="28" spans="1:11" x14ac:dyDescent="0.2">
      <c r="C28" t="s">
        <v>64</v>
      </c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horizontalDpi="4294967292" verticalDpi="4294967292" r:id="rId1"/>
  <headerFooter alignWithMargins="0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60"/>
  <sheetViews>
    <sheetView topLeftCell="A50" workbookViewId="0">
      <selection activeCell="E18" sqref="E18"/>
    </sheetView>
  </sheetViews>
  <sheetFormatPr defaultColWidth="8.85546875" defaultRowHeight="12.75" x14ac:dyDescent="0.2"/>
  <cols>
    <col min="1" max="1" width="16.42578125" customWidth="1"/>
    <col min="2" max="4" width="10.28515625" bestFit="1" customWidth="1"/>
    <col min="5" max="5" width="11.85546875" customWidth="1"/>
    <col min="6" max="6" width="10.28515625" customWidth="1"/>
    <col min="9" max="9" width="13.42578125" customWidth="1"/>
  </cols>
  <sheetData>
    <row r="1" spans="1:7" x14ac:dyDescent="0.2">
      <c r="A1" s="4" t="s">
        <v>15</v>
      </c>
      <c r="D1" s="4" t="s">
        <v>93</v>
      </c>
    </row>
    <row r="2" spans="1:7" ht="13.5" thickBot="1" x14ac:dyDescent="0.25">
      <c r="A2" s="5"/>
      <c r="B2" s="6"/>
      <c r="C2" s="6"/>
      <c r="D2" s="7"/>
      <c r="E2" s="6"/>
      <c r="F2" s="6"/>
    </row>
    <row r="3" spans="1:7" x14ac:dyDescent="0.2">
      <c r="A3" s="48" t="s">
        <v>6</v>
      </c>
      <c r="B3" s="49"/>
      <c r="C3" s="49"/>
      <c r="D3" s="49"/>
      <c r="E3" s="50"/>
      <c r="F3" s="46"/>
    </row>
    <row r="4" spans="1:7" x14ac:dyDescent="0.2">
      <c r="A4" s="51" t="s">
        <v>92</v>
      </c>
      <c r="B4" s="6"/>
      <c r="C4" s="9"/>
      <c r="D4" s="6"/>
      <c r="E4" s="52"/>
      <c r="F4" s="8"/>
      <c r="G4" s="8"/>
    </row>
    <row r="5" spans="1:7" x14ac:dyDescent="0.2">
      <c r="A5" s="53" t="s">
        <v>83</v>
      </c>
      <c r="B5" s="6"/>
      <c r="C5" s="6"/>
      <c r="D5" s="8"/>
      <c r="E5" s="52">
        <v>1999.24</v>
      </c>
    </row>
    <row r="6" spans="1:7" x14ac:dyDescent="0.2">
      <c r="A6" s="136" t="s">
        <v>141</v>
      </c>
      <c r="B6" s="6"/>
      <c r="C6" s="6"/>
      <c r="D6" s="8"/>
      <c r="E6" s="52">
        <v>14835.32</v>
      </c>
    </row>
    <row r="7" spans="1:7" x14ac:dyDescent="0.2">
      <c r="A7" s="53"/>
      <c r="B7" s="6"/>
      <c r="C7" s="6"/>
      <c r="D7" s="8"/>
      <c r="E7" s="62"/>
    </row>
    <row r="8" spans="1:7" x14ac:dyDescent="0.2">
      <c r="A8" s="54" t="s">
        <v>13</v>
      </c>
      <c r="B8" s="6"/>
      <c r="C8" s="6"/>
      <c r="D8" s="8"/>
      <c r="E8" s="52">
        <f>+SUM(E5:E6)</f>
        <v>16834.560000000001</v>
      </c>
    </row>
    <row r="9" spans="1:7" x14ac:dyDescent="0.2">
      <c r="A9" s="53"/>
      <c r="B9" s="6"/>
      <c r="C9" s="6"/>
      <c r="D9" s="8"/>
      <c r="E9" s="52"/>
    </row>
    <row r="10" spans="1:7" x14ac:dyDescent="0.2">
      <c r="A10" s="55" t="s">
        <v>1</v>
      </c>
      <c r="B10" s="6" t="s">
        <v>2</v>
      </c>
      <c r="C10" s="6"/>
      <c r="D10" s="8"/>
      <c r="E10" s="52">
        <f>+payments!F42</f>
        <v>8423.82</v>
      </c>
    </row>
    <row r="11" spans="1:7" x14ac:dyDescent="0.2">
      <c r="A11" s="53"/>
      <c r="B11" s="10"/>
      <c r="C11" s="6"/>
      <c r="D11" s="8"/>
      <c r="E11" s="52"/>
    </row>
    <row r="12" spans="1:7" x14ac:dyDescent="0.2">
      <c r="A12" s="55" t="s">
        <v>3</v>
      </c>
      <c r="B12" s="6" t="s">
        <v>4</v>
      </c>
      <c r="C12" s="6"/>
      <c r="D12" s="8"/>
      <c r="E12" s="52">
        <f>+receipts!C22</f>
        <v>16758.849999999995</v>
      </c>
    </row>
    <row r="13" spans="1:7" x14ac:dyDescent="0.2">
      <c r="A13" s="53"/>
      <c r="B13" s="6"/>
      <c r="C13" s="6"/>
      <c r="D13" s="8"/>
      <c r="E13" s="52"/>
    </row>
    <row r="14" spans="1:7" ht="13.5" thickBot="1" x14ac:dyDescent="0.25">
      <c r="A14" s="51" t="s">
        <v>36</v>
      </c>
      <c r="B14" s="6"/>
      <c r="C14" s="41"/>
      <c r="D14" s="8"/>
      <c r="E14" s="56">
        <f>E8+E12-E10</f>
        <v>25169.589999999997</v>
      </c>
    </row>
    <row r="15" spans="1:7" ht="13.5" thickTop="1" x14ac:dyDescent="0.2">
      <c r="A15" s="51"/>
      <c r="B15" s="6"/>
      <c r="C15" s="6"/>
      <c r="D15" s="8"/>
      <c r="E15" s="57"/>
    </row>
    <row r="16" spans="1:7" ht="13.5" thickBot="1" x14ac:dyDescent="0.25">
      <c r="A16" s="51" t="s">
        <v>37</v>
      </c>
      <c r="B16" s="6"/>
      <c r="C16" s="6"/>
      <c r="D16" s="8"/>
      <c r="E16" s="58">
        <v>0</v>
      </c>
    </row>
    <row r="17" spans="1:9" x14ac:dyDescent="0.2">
      <c r="A17" s="53"/>
      <c r="B17" s="6"/>
      <c r="C17" s="6"/>
      <c r="D17" s="8"/>
      <c r="E17" s="57"/>
    </row>
    <row r="18" spans="1:9" ht="13.5" thickBot="1" x14ac:dyDescent="0.25">
      <c r="A18" s="51" t="s">
        <v>38</v>
      </c>
      <c r="B18" s="6"/>
      <c r="C18" s="6"/>
      <c r="D18" s="8"/>
      <c r="E18" s="58">
        <v>95.34</v>
      </c>
    </row>
    <row r="19" spans="1:9" x14ac:dyDescent="0.2">
      <c r="A19" s="51"/>
      <c r="B19" s="6"/>
      <c r="C19" s="6"/>
      <c r="D19" s="6"/>
      <c r="E19" s="52" t="s">
        <v>65</v>
      </c>
      <c r="F19" s="11"/>
      <c r="G19" s="8"/>
    </row>
    <row r="20" spans="1:9" x14ac:dyDescent="0.2">
      <c r="A20" s="53" t="s">
        <v>83</v>
      </c>
      <c r="B20" s="6"/>
      <c r="C20" s="6"/>
      <c r="D20" s="8">
        <v>10235.129999999999</v>
      </c>
      <c r="E20" s="52"/>
      <c r="F20" s="8"/>
      <c r="G20" s="8"/>
    </row>
    <row r="21" spans="1:9" ht="13.5" thickBot="1" x14ac:dyDescent="0.25">
      <c r="A21" s="136" t="s">
        <v>141</v>
      </c>
      <c r="B21" s="6"/>
      <c r="C21" s="6"/>
      <c r="D21" s="8">
        <v>14839.12</v>
      </c>
      <c r="E21" s="52"/>
    </row>
    <row r="22" spans="1:9" ht="13.5" thickBot="1" x14ac:dyDescent="0.25">
      <c r="A22" s="59"/>
      <c r="B22" s="27"/>
      <c r="C22" s="27"/>
      <c r="D22" s="60"/>
      <c r="E22" s="47">
        <f>D20+D21</f>
        <v>25074.25</v>
      </c>
      <c r="G22" s="8"/>
    </row>
    <row r="23" spans="1:9" ht="13.5" thickBot="1" x14ac:dyDescent="0.25">
      <c r="A23" s="6"/>
      <c r="C23" s="8"/>
      <c r="D23" s="3"/>
    </row>
    <row r="24" spans="1:9" x14ac:dyDescent="0.2">
      <c r="A24" s="61" t="s">
        <v>58</v>
      </c>
      <c r="B24" s="63" t="s">
        <v>16</v>
      </c>
      <c r="D24" s="5"/>
      <c r="E24" s="8"/>
      <c r="F24" s="5"/>
      <c r="G24" s="6"/>
    </row>
    <row r="25" spans="1:9" x14ac:dyDescent="0.2">
      <c r="A25" s="53"/>
      <c r="B25" s="64"/>
      <c r="D25" s="66"/>
      <c r="E25" s="8"/>
      <c r="F25" s="65"/>
      <c r="G25" s="8"/>
      <c r="I25" s="26"/>
    </row>
    <row r="26" spans="1:9" x14ac:dyDescent="0.2">
      <c r="A26" s="53"/>
      <c r="B26" s="64"/>
      <c r="D26" s="66"/>
      <c r="E26" s="6"/>
      <c r="F26" s="67"/>
      <c r="G26" s="8"/>
      <c r="I26" s="26"/>
    </row>
    <row r="27" spans="1:9" x14ac:dyDescent="0.2">
      <c r="A27" s="68"/>
      <c r="B27" s="64"/>
      <c r="D27" s="66"/>
      <c r="E27" s="8"/>
      <c r="F27" s="65"/>
      <c r="G27" s="8"/>
      <c r="I27" s="26"/>
    </row>
    <row r="28" spans="1:9" x14ac:dyDescent="0.2">
      <c r="A28" s="53"/>
      <c r="B28" s="64"/>
      <c r="D28" s="66"/>
      <c r="E28" s="8"/>
      <c r="F28" s="69"/>
      <c r="G28" s="8"/>
      <c r="I28" s="26"/>
    </row>
    <row r="29" spans="1:9" ht="13.5" thickBot="1" x14ac:dyDescent="0.25">
      <c r="A29" s="70"/>
      <c r="B29" s="71"/>
      <c r="D29" s="6"/>
      <c r="E29" s="8"/>
      <c r="F29" s="69"/>
      <c r="G29" s="8"/>
      <c r="I29" s="26"/>
    </row>
    <row r="30" spans="1:9" x14ac:dyDescent="0.2">
      <c r="A30" s="6"/>
      <c r="D30" s="3"/>
      <c r="G30" s="8"/>
    </row>
    <row r="31" spans="1:9" x14ac:dyDescent="0.2">
      <c r="A31" s="4"/>
    </row>
    <row r="35" spans="1:12" x14ac:dyDescent="0.2">
      <c r="A35" s="24" t="s">
        <v>26</v>
      </c>
    </row>
    <row r="36" spans="1:12" ht="13.5" thickBot="1" x14ac:dyDescent="0.25"/>
    <row r="37" spans="1:12" ht="33" customHeight="1" thickBot="1" x14ac:dyDescent="0.25">
      <c r="A37" s="113" t="s">
        <v>17</v>
      </c>
      <c r="B37" s="114"/>
      <c r="C37" s="86" t="s">
        <v>79</v>
      </c>
      <c r="D37" s="86" t="s">
        <v>80</v>
      </c>
      <c r="E37" s="117" t="s">
        <v>24</v>
      </c>
      <c r="F37" s="119"/>
      <c r="G37" s="87"/>
    </row>
    <row r="38" spans="1:12" ht="33" customHeight="1" thickBot="1" x14ac:dyDescent="0.25">
      <c r="A38" s="113" t="s">
        <v>18</v>
      </c>
      <c r="B38" s="115"/>
      <c r="C38" s="32"/>
      <c r="D38" s="32"/>
      <c r="E38" s="123">
        <f>+D38-C38</f>
        <v>0</v>
      </c>
      <c r="F38" s="124"/>
      <c r="G38" s="88"/>
    </row>
    <row r="39" spans="1:12" ht="33" customHeight="1" thickBot="1" x14ac:dyDescent="0.25">
      <c r="A39" s="113" t="s">
        <v>19</v>
      </c>
      <c r="B39" s="114"/>
      <c r="C39" s="32"/>
      <c r="D39" s="32"/>
      <c r="E39" s="123">
        <f>+D39-C39</f>
        <v>0</v>
      </c>
      <c r="F39" s="124"/>
      <c r="G39" s="88"/>
    </row>
    <row r="40" spans="1:12" ht="33" customHeight="1" thickBot="1" x14ac:dyDescent="0.25">
      <c r="A40" s="113" t="s">
        <v>20</v>
      </c>
      <c r="B40" s="114"/>
      <c r="C40" s="32"/>
      <c r="D40" s="32"/>
      <c r="E40" s="123">
        <f t="shared" ref="E40:E42" si="0">+D40-C40</f>
        <v>0</v>
      </c>
      <c r="F40" s="124"/>
      <c r="G40" s="88"/>
    </row>
    <row r="41" spans="1:12" ht="33" customHeight="1" thickBot="1" x14ac:dyDescent="0.25">
      <c r="A41" s="117" t="s">
        <v>21</v>
      </c>
      <c r="B41" s="118"/>
      <c r="C41" s="32">
        <v>0</v>
      </c>
      <c r="D41" s="32">
        <v>0</v>
      </c>
      <c r="E41" s="123">
        <f t="shared" si="0"/>
        <v>0</v>
      </c>
      <c r="F41" s="124"/>
      <c r="G41" s="88"/>
    </row>
    <row r="42" spans="1:12" ht="33" customHeight="1" thickBot="1" x14ac:dyDescent="0.25">
      <c r="A42" s="117" t="s">
        <v>22</v>
      </c>
      <c r="B42" s="118"/>
      <c r="C42" s="32"/>
      <c r="D42" s="32"/>
      <c r="E42" s="123">
        <f t="shared" si="0"/>
        <v>0</v>
      </c>
      <c r="F42" s="124"/>
      <c r="G42" s="88"/>
    </row>
    <row r="43" spans="1:12" ht="12.75" customHeight="1" thickBot="1" x14ac:dyDescent="0.25">
      <c r="A43" s="28"/>
      <c r="B43" s="28"/>
      <c r="C43" s="33"/>
      <c r="D43" s="33"/>
      <c r="E43" s="31"/>
      <c r="F43" s="31"/>
    </row>
    <row r="44" spans="1:12" ht="33" customHeight="1" thickBot="1" x14ac:dyDescent="0.25">
      <c r="A44" s="117" t="s">
        <v>23</v>
      </c>
      <c r="B44" s="119"/>
      <c r="C44" s="32"/>
      <c r="D44" s="32"/>
      <c r="E44" s="123"/>
      <c r="F44" s="124"/>
      <c r="G44" s="88"/>
      <c r="L44" t="s">
        <v>65</v>
      </c>
    </row>
    <row r="47" spans="1:12" x14ac:dyDescent="0.2">
      <c r="A47" s="24" t="s">
        <v>27</v>
      </c>
      <c r="K47" t="s">
        <v>71</v>
      </c>
    </row>
    <row r="48" spans="1:12" ht="13.5" thickBot="1" x14ac:dyDescent="0.25"/>
    <row r="49" spans="1:17" ht="25.5" customHeight="1" thickBot="1" x14ac:dyDescent="0.25">
      <c r="A49" s="125" t="s">
        <v>70</v>
      </c>
      <c r="B49" s="118"/>
      <c r="C49" s="119"/>
      <c r="D49" s="30" t="s">
        <v>16</v>
      </c>
      <c r="E49" s="107"/>
      <c r="F49" s="109"/>
      <c r="G49" s="30" t="s">
        <v>16</v>
      </c>
      <c r="H49" s="107"/>
      <c r="I49" s="122"/>
      <c r="K49" s="117" t="s">
        <v>34</v>
      </c>
      <c r="L49" s="118"/>
      <c r="M49" s="119"/>
      <c r="N49" s="30" t="s">
        <v>16</v>
      </c>
      <c r="O49" s="122"/>
      <c r="P49" s="122"/>
      <c r="Q49" s="122"/>
    </row>
    <row r="50" spans="1:17" ht="25.5" customHeight="1" x14ac:dyDescent="0.2">
      <c r="A50" s="110" t="s">
        <v>66</v>
      </c>
      <c r="B50" s="108"/>
      <c r="C50" s="109"/>
      <c r="D50" s="34">
        <f>+C39+D51</f>
        <v>0</v>
      </c>
      <c r="E50" s="116"/>
      <c r="F50" s="112"/>
      <c r="G50" s="34">
        <f>+C40</f>
        <v>0</v>
      </c>
      <c r="H50" s="116"/>
      <c r="I50" s="100"/>
      <c r="K50" s="110" t="s">
        <v>66</v>
      </c>
      <c r="L50" s="108"/>
      <c r="M50" s="109"/>
      <c r="N50" s="34">
        <f>+C42</f>
        <v>0</v>
      </c>
      <c r="O50" s="100"/>
      <c r="P50" s="100"/>
      <c r="Q50" s="100"/>
    </row>
    <row r="51" spans="1:17" ht="25.5" customHeight="1" x14ac:dyDescent="0.2">
      <c r="A51" s="110" t="s">
        <v>67</v>
      </c>
      <c r="B51" s="108"/>
      <c r="C51" s="109"/>
      <c r="D51" s="34">
        <f>+D39</f>
        <v>0</v>
      </c>
      <c r="E51" s="116"/>
      <c r="F51" s="112"/>
      <c r="G51" s="34">
        <f>+D40</f>
        <v>0</v>
      </c>
      <c r="H51" s="116"/>
      <c r="I51" s="100"/>
      <c r="K51" s="110" t="s">
        <v>67</v>
      </c>
      <c r="L51" s="108"/>
      <c r="M51" s="109"/>
      <c r="N51" s="34">
        <f>+D42</f>
        <v>0</v>
      </c>
      <c r="O51" s="100"/>
      <c r="P51" s="100"/>
      <c r="Q51" s="100"/>
    </row>
    <row r="52" spans="1:17" ht="25.5" customHeight="1" thickBot="1" x14ac:dyDescent="0.25">
      <c r="A52" s="101" t="s">
        <v>68</v>
      </c>
      <c r="B52" s="102"/>
      <c r="C52" s="103"/>
      <c r="D52" s="35">
        <f>+D50-D51</f>
        <v>0</v>
      </c>
      <c r="E52" s="116"/>
      <c r="F52" s="112"/>
      <c r="G52" s="35">
        <f>+G50-G51</f>
        <v>0</v>
      </c>
      <c r="H52" s="116"/>
      <c r="I52" s="100"/>
      <c r="K52" s="101" t="s">
        <v>68</v>
      </c>
      <c r="L52" s="102"/>
      <c r="M52" s="103"/>
      <c r="N52" s="35">
        <f>+N50-N51</f>
        <v>0</v>
      </c>
      <c r="O52" s="100"/>
      <c r="P52" s="100"/>
      <c r="Q52" s="100"/>
    </row>
    <row r="53" spans="1:17" ht="9.75" customHeight="1" thickBot="1" x14ac:dyDescent="0.25">
      <c r="D53" s="29"/>
      <c r="E53" s="105"/>
      <c r="F53" s="105"/>
      <c r="G53" s="29"/>
      <c r="H53" s="105"/>
      <c r="I53" s="105"/>
      <c r="N53" s="29"/>
      <c r="O53" s="100"/>
      <c r="P53" s="100"/>
      <c r="Q53" s="100"/>
    </row>
    <row r="54" spans="1:17" ht="25.5" customHeight="1" thickBot="1" x14ac:dyDescent="0.25">
      <c r="A54" s="117" t="s">
        <v>32</v>
      </c>
      <c r="B54" s="118"/>
      <c r="C54" s="119"/>
      <c r="D54" s="30" t="s">
        <v>16</v>
      </c>
      <c r="E54" s="117" t="s">
        <v>11</v>
      </c>
      <c r="F54" s="119"/>
      <c r="G54" s="30" t="s">
        <v>16</v>
      </c>
      <c r="H54" s="126"/>
      <c r="I54" s="121"/>
      <c r="K54" s="117" t="s">
        <v>32</v>
      </c>
      <c r="L54" s="118"/>
      <c r="M54" s="119"/>
      <c r="N54" s="30" t="s">
        <v>16</v>
      </c>
      <c r="O54" s="117" t="s">
        <v>11</v>
      </c>
      <c r="P54" s="120"/>
      <c r="Q54" s="121"/>
    </row>
    <row r="55" spans="1:17" ht="43.5" customHeight="1" x14ac:dyDescent="0.2">
      <c r="A55" s="107" t="s">
        <v>28</v>
      </c>
      <c r="B55" s="108"/>
      <c r="C55" s="109"/>
      <c r="D55" s="36"/>
      <c r="E55" s="131"/>
      <c r="F55" s="132"/>
      <c r="G55" s="36"/>
      <c r="H55" s="127"/>
      <c r="I55" s="128"/>
      <c r="K55" s="107" t="s">
        <v>28</v>
      </c>
      <c r="L55" s="108"/>
      <c r="M55" s="109"/>
      <c r="N55" s="36"/>
      <c r="O55" s="110"/>
      <c r="P55" s="111"/>
      <c r="Q55" s="112"/>
    </row>
    <row r="56" spans="1:17" ht="42.75" customHeight="1" x14ac:dyDescent="0.2">
      <c r="A56" s="107" t="s">
        <v>29</v>
      </c>
      <c r="B56" s="108"/>
      <c r="C56" s="109"/>
      <c r="D56" s="36"/>
      <c r="E56" s="110"/>
      <c r="F56" s="130"/>
      <c r="G56" s="36"/>
      <c r="H56" s="116"/>
      <c r="I56" s="112"/>
      <c r="K56" s="107" t="s">
        <v>29</v>
      </c>
      <c r="L56" s="108"/>
      <c r="M56" s="109"/>
      <c r="N56" s="36"/>
      <c r="O56" s="110"/>
      <c r="P56" s="111"/>
      <c r="Q56" s="112"/>
    </row>
    <row r="57" spans="1:17" ht="40.5" customHeight="1" x14ac:dyDescent="0.2">
      <c r="A57" s="107" t="s">
        <v>30</v>
      </c>
      <c r="B57" s="108"/>
      <c r="C57" s="109"/>
      <c r="D57" s="36"/>
      <c r="E57" s="116"/>
      <c r="F57" s="112"/>
      <c r="G57" s="36"/>
      <c r="H57" s="116"/>
      <c r="I57" s="112"/>
      <c r="K57" s="107" t="s">
        <v>30</v>
      </c>
      <c r="L57" s="108"/>
      <c r="M57" s="109"/>
      <c r="N57" s="36"/>
      <c r="O57" s="110"/>
      <c r="P57" s="111"/>
      <c r="Q57" s="112"/>
    </row>
    <row r="58" spans="1:17" ht="25.5" customHeight="1" x14ac:dyDescent="0.2">
      <c r="A58" s="107" t="s">
        <v>33</v>
      </c>
      <c r="B58" s="108"/>
      <c r="C58" s="109"/>
      <c r="D58" s="38">
        <v>0</v>
      </c>
      <c r="E58" s="116"/>
      <c r="F58" s="112"/>
      <c r="G58" s="37"/>
      <c r="H58" s="116"/>
      <c r="I58" s="112"/>
      <c r="K58" s="107" t="s">
        <v>31</v>
      </c>
      <c r="L58" s="108"/>
      <c r="M58" s="109"/>
      <c r="N58" s="37"/>
      <c r="O58" s="116"/>
      <c r="P58" s="111"/>
      <c r="Q58" s="112"/>
    </row>
    <row r="59" spans="1:17" ht="25.5" customHeight="1" thickBot="1" x14ac:dyDescent="0.25">
      <c r="A59" s="101" t="s">
        <v>69</v>
      </c>
      <c r="B59" s="102"/>
      <c r="C59" s="103"/>
      <c r="D59" s="39"/>
      <c r="E59" s="129" t="s">
        <v>25</v>
      </c>
      <c r="F59" s="106"/>
      <c r="G59" s="36"/>
      <c r="H59" s="116"/>
      <c r="I59" s="112"/>
      <c r="K59" s="110" t="s">
        <v>7</v>
      </c>
      <c r="L59" s="108"/>
      <c r="M59" s="109"/>
      <c r="N59" s="36"/>
      <c r="O59" s="110"/>
      <c r="P59" s="111"/>
      <c r="Q59" s="112"/>
    </row>
    <row r="60" spans="1:17" ht="25.5" customHeight="1" thickBot="1" x14ac:dyDescent="0.25">
      <c r="G60" s="40"/>
      <c r="H60" s="129"/>
      <c r="I60" s="106"/>
      <c r="K60" s="101" t="s">
        <v>69</v>
      </c>
      <c r="L60" s="102"/>
      <c r="M60" s="103"/>
      <c r="N60" s="40"/>
      <c r="O60" s="104" t="s">
        <v>25</v>
      </c>
      <c r="P60" s="105"/>
      <c r="Q60" s="106"/>
    </row>
  </sheetData>
  <mergeCells count="70">
    <mergeCell ref="E55:F55"/>
    <mergeCell ref="E54:F54"/>
    <mergeCell ref="E37:F37"/>
    <mergeCell ref="E53:F53"/>
    <mergeCell ref="E52:F52"/>
    <mergeCell ref="E51:F51"/>
    <mergeCell ref="E50:F50"/>
    <mergeCell ref="E49:F49"/>
    <mergeCell ref="H59:I59"/>
    <mergeCell ref="H60:I60"/>
    <mergeCell ref="E59:F59"/>
    <mergeCell ref="H56:I56"/>
    <mergeCell ref="H57:I57"/>
    <mergeCell ref="H58:I58"/>
    <mergeCell ref="E58:F58"/>
    <mergeCell ref="E57:F57"/>
    <mergeCell ref="E56:F56"/>
    <mergeCell ref="H52:I52"/>
    <mergeCell ref="H53:I53"/>
    <mergeCell ref="H54:I54"/>
    <mergeCell ref="H55:I55"/>
    <mergeCell ref="H49:I49"/>
    <mergeCell ref="H50:I50"/>
    <mergeCell ref="H51:I51"/>
    <mergeCell ref="A58:C58"/>
    <mergeCell ref="A59:C59"/>
    <mergeCell ref="A49:C49"/>
    <mergeCell ref="A52:C52"/>
    <mergeCell ref="A54:C54"/>
    <mergeCell ref="A55:C55"/>
    <mergeCell ref="A56:C56"/>
    <mergeCell ref="A57:C57"/>
    <mergeCell ref="A50:C50"/>
    <mergeCell ref="A51:C51"/>
    <mergeCell ref="A41:B41"/>
    <mergeCell ref="A42:B42"/>
    <mergeCell ref="A44:B44"/>
    <mergeCell ref="E44:F44"/>
    <mergeCell ref="E38:F38"/>
    <mergeCell ref="E39:F39"/>
    <mergeCell ref="E40:F40"/>
    <mergeCell ref="E41:F41"/>
    <mergeCell ref="E42:F42"/>
    <mergeCell ref="A39:B39"/>
    <mergeCell ref="A40:B40"/>
    <mergeCell ref="A37:B37"/>
    <mergeCell ref="A38:B38"/>
    <mergeCell ref="K58:M58"/>
    <mergeCell ref="O58:Q58"/>
    <mergeCell ref="K59:M59"/>
    <mergeCell ref="O59:Q59"/>
    <mergeCell ref="K52:M52"/>
    <mergeCell ref="O52:Q52"/>
    <mergeCell ref="O53:Q53"/>
    <mergeCell ref="K54:M54"/>
    <mergeCell ref="O54:Q54"/>
    <mergeCell ref="K49:M49"/>
    <mergeCell ref="O49:Q49"/>
    <mergeCell ref="K50:M50"/>
    <mergeCell ref="O50:Q50"/>
    <mergeCell ref="K51:M51"/>
    <mergeCell ref="O51:Q51"/>
    <mergeCell ref="K60:M60"/>
    <mergeCell ref="O60:Q60"/>
    <mergeCell ref="K55:M55"/>
    <mergeCell ref="O55:Q55"/>
    <mergeCell ref="K56:M56"/>
    <mergeCell ref="O56:Q56"/>
    <mergeCell ref="K57:M57"/>
    <mergeCell ref="O57:Q57"/>
  </mergeCells>
  <phoneticPr fontId="0" type="noConversion"/>
  <pageMargins left="0.75" right="0.75" top="1" bottom="1" header="0.5" footer="0.5"/>
  <pageSetup paperSize="9" scale="69" orientation="landscape" horizontalDpi="4294967293" verticalDpi="4294967293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N65"/>
  <sheetViews>
    <sheetView workbookViewId="0">
      <selection activeCell="B9" sqref="B9"/>
    </sheetView>
  </sheetViews>
  <sheetFormatPr defaultColWidth="8.85546875" defaultRowHeight="12.75" x14ac:dyDescent="0.2"/>
  <cols>
    <col min="2" max="2" width="43" bestFit="1" customWidth="1"/>
    <col min="4" max="4" width="10.28515625" style="31" bestFit="1" customWidth="1"/>
    <col min="5" max="6" width="10.28515625" style="31" customWidth="1"/>
    <col min="7" max="7" width="8.85546875" style="31"/>
    <col min="8" max="8" width="10.28515625" style="31" bestFit="1" customWidth="1"/>
    <col min="9" max="9" width="8.85546875" style="31"/>
    <col min="11" max="11" width="36.7109375" customWidth="1"/>
    <col min="12" max="12" width="10.28515625" bestFit="1" customWidth="1"/>
  </cols>
  <sheetData>
    <row r="1" spans="2:14" ht="12.75" customHeight="1" x14ac:dyDescent="0.25">
      <c r="B1" s="133" t="s">
        <v>133</v>
      </c>
      <c r="C1" s="133"/>
      <c r="D1" s="133"/>
      <c r="E1" s="133"/>
      <c r="F1" s="133"/>
      <c r="G1" s="133"/>
      <c r="H1" s="133"/>
      <c r="I1" s="133"/>
    </row>
    <row r="2" spans="2:14" ht="12.75" customHeight="1" x14ac:dyDescent="0.25">
      <c r="B2" s="133" t="s">
        <v>61</v>
      </c>
      <c r="C2" s="133"/>
      <c r="D2" s="133"/>
      <c r="E2" s="133"/>
      <c r="F2" s="133"/>
      <c r="G2" s="133"/>
      <c r="H2" s="133"/>
      <c r="I2" s="133"/>
    </row>
    <row r="3" spans="2:14" ht="15" x14ac:dyDescent="0.25">
      <c r="B3" s="133" t="s">
        <v>134</v>
      </c>
      <c r="C3" s="133"/>
      <c r="D3" s="133"/>
      <c r="E3" s="133"/>
      <c r="F3" s="133"/>
      <c r="G3" s="133"/>
      <c r="H3" s="133"/>
      <c r="I3" s="133"/>
    </row>
    <row r="4" spans="2:14" ht="15" x14ac:dyDescent="0.25">
      <c r="B4" s="44"/>
      <c r="C4" s="44"/>
      <c r="D4" s="74"/>
      <c r="E4" s="74"/>
      <c r="F4" s="74"/>
      <c r="G4" s="74"/>
      <c r="H4" s="74"/>
      <c r="I4" s="74"/>
      <c r="K4" s="4" t="s">
        <v>41</v>
      </c>
      <c r="M4" t="s">
        <v>35</v>
      </c>
      <c r="N4" t="s">
        <v>60</v>
      </c>
    </row>
    <row r="5" spans="2:14" x14ac:dyDescent="0.2">
      <c r="D5" s="75" t="s">
        <v>39</v>
      </c>
      <c r="E5" s="75"/>
      <c r="F5" s="75" t="s">
        <v>82</v>
      </c>
      <c r="H5" s="76" t="s">
        <v>40</v>
      </c>
    </row>
    <row r="6" spans="2:14" x14ac:dyDescent="0.2">
      <c r="B6" s="4" t="s">
        <v>42</v>
      </c>
      <c r="D6" s="75" t="s">
        <v>60</v>
      </c>
      <c r="E6" s="75"/>
      <c r="F6" s="75" t="s">
        <v>81</v>
      </c>
      <c r="H6" s="75" t="s">
        <v>35</v>
      </c>
      <c r="K6" s="24" t="s">
        <v>43</v>
      </c>
      <c r="L6" s="31"/>
    </row>
    <row r="7" spans="2:14" x14ac:dyDescent="0.2">
      <c r="D7" s="77" t="s">
        <v>16</v>
      </c>
      <c r="E7" s="77"/>
      <c r="F7" s="31" t="s">
        <v>16</v>
      </c>
      <c r="H7" s="77" t="s">
        <v>16</v>
      </c>
      <c r="L7" s="31"/>
    </row>
    <row r="8" spans="2:14" x14ac:dyDescent="0.2">
      <c r="D8" s="77"/>
      <c r="E8" s="77"/>
      <c r="H8" s="77"/>
      <c r="K8" s="24" t="s">
        <v>44</v>
      </c>
      <c r="L8" s="31"/>
    </row>
    <row r="9" spans="2:14" x14ac:dyDescent="0.2">
      <c r="B9" t="s">
        <v>5</v>
      </c>
      <c r="D9" s="31">
        <v>7030</v>
      </c>
      <c r="H9" s="31">
        <v>7005</v>
      </c>
      <c r="K9" s="24" t="s">
        <v>45</v>
      </c>
      <c r="L9" s="31"/>
    </row>
    <row r="10" spans="2:14" x14ac:dyDescent="0.2">
      <c r="B10" t="s">
        <v>14</v>
      </c>
      <c r="D10" s="31">
        <v>270</v>
      </c>
      <c r="H10" s="31">
        <v>295</v>
      </c>
      <c r="K10" s="24" t="s">
        <v>46</v>
      </c>
      <c r="L10" s="31"/>
    </row>
    <row r="11" spans="2:14" x14ac:dyDescent="0.2">
      <c r="B11" t="s">
        <v>51</v>
      </c>
      <c r="I11" s="31" t="s">
        <v>64</v>
      </c>
      <c r="K11" s="24" t="s">
        <v>47</v>
      </c>
      <c r="L11" s="31"/>
    </row>
    <row r="12" spans="2:14" x14ac:dyDescent="0.2">
      <c r="B12" t="s">
        <v>72</v>
      </c>
      <c r="H12" s="31">
        <v>1940.5</v>
      </c>
      <c r="K12" s="24" t="s">
        <v>48</v>
      </c>
      <c r="L12" s="31"/>
    </row>
    <row r="13" spans="2:14" x14ac:dyDescent="0.2">
      <c r="B13" t="s">
        <v>73</v>
      </c>
      <c r="K13" s="24" t="s">
        <v>49</v>
      </c>
      <c r="L13" s="31"/>
    </row>
    <row r="14" spans="2:14" x14ac:dyDescent="0.2">
      <c r="K14" s="24" t="s">
        <v>50</v>
      </c>
      <c r="L14" s="31"/>
    </row>
    <row r="15" spans="2:14" x14ac:dyDescent="0.2">
      <c r="K15" s="24" t="s">
        <v>52</v>
      </c>
      <c r="L15" s="31"/>
    </row>
    <row r="19" spans="2:11" ht="13.5" thickBot="1" x14ac:dyDescent="0.25">
      <c r="B19" s="45" t="s">
        <v>53</v>
      </c>
      <c r="D19" s="78">
        <f>SUM(D9:D18)</f>
        <v>7300</v>
      </c>
      <c r="E19" s="43"/>
      <c r="F19" s="43">
        <f>SUM(F7:F16)</f>
        <v>0</v>
      </c>
      <c r="H19" s="78">
        <f>SUM(H9:H18)</f>
        <v>9240.5</v>
      </c>
    </row>
    <row r="20" spans="2:11" ht="13.5" thickTop="1" x14ac:dyDescent="0.2"/>
    <row r="21" spans="2:11" x14ac:dyDescent="0.2">
      <c r="B21" s="4" t="s">
        <v>54</v>
      </c>
    </row>
    <row r="23" spans="2:11" x14ac:dyDescent="0.2">
      <c r="B23" s="4" t="s">
        <v>55</v>
      </c>
      <c r="K23" t="s">
        <v>74</v>
      </c>
    </row>
    <row r="24" spans="2:11" x14ac:dyDescent="0.2">
      <c r="B24" s="85" t="s">
        <v>7</v>
      </c>
    </row>
    <row r="25" spans="2:11" x14ac:dyDescent="0.2">
      <c r="B25" t="s">
        <v>85</v>
      </c>
      <c r="D25" s="31">
        <v>2400</v>
      </c>
      <c r="H25" s="31">
        <v>1107.5</v>
      </c>
    </row>
    <row r="26" spans="2:11" x14ac:dyDescent="0.2">
      <c r="B26" t="s">
        <v>76</v>
      </c>
      <c r="D26" s="31">
        <v>250</v>
      </c>
      <c r="H26" s="31">
        <v>220.75</v>
      </c>
    </row>
    <row r="27" spans="2:11" x14ac:dyDescent="0.2">
      <c r="B27" t="s">
        <v>86</v>
      </c>
      <c r="D27" s="31">
        <v>65</v>
      </c>
      <c r="H27" s="31">
        <v>35</v>
      </c>
    </row>
    <row r="28" spans="2:11" x14ac:dyDescent="0.2">
      <c r="B28" s="85" t="s">
        <v>87</v>
      </c>
      <c r="D28" s="31">
        <v>252</v>
      </c>
      <c r="G28" s="42"/>
      <c r="H28" s="31">
        <v>170.94</v>
      </c>
      <c r="I28" s="42"/>
    </row>
    <row r="29" spans="2:11" x14ac:dyDescent="0.2">
      <c r="B29" s="85" t="s">
        <v>78</v>
      </c>
      <c r="D29" s="31">
        <v>70</v>
      </c>
      <c r="G29" s="42"/>
      <c r="H29" s="31">
        <v>63</v>
      </c>
      <c r="I29" s="42"/>
    </row>
    <row r="30" spans="2:11" x14ac:dyDescent="0.2">
      <c r="B30" t="s">
        <v>0</v>
      </c>
      <c r="D30" s="31">
        <v>950</v>
      </c>
      <c r="H30" s="31">
        <v>941.76</v>
      </c>
    </row>
    <row r="31" spans="2:11" x14ac:dyDescent="0.2">
      <c r="B31" t="s">
        <v>73</v>
      </c>
      <c r="D31" s="31">
        <v>1815</v>
      </c>
      <c r="H31" s="31">
        <v>1865</v>
      </c>
    </row>
    <row r="32" spans="2:11" x14ac:dyDescent="0.2">
      <c r="B32" s="85" t="s">
        <v>88</v>
      </c>
      <c r="D32" s="31">
        <v>1170</v>
      </c>
      <c r="H32" s="31">
        <v>689.5</v>
      </c>
    </row>
    <row r="33" spans="2:9" x14ac:dyDescent="0.2">
      <c r="B33" s="85" t="s">
        <v>89</v>
      </c>
      <c r="D33" s="31">
        <v>48</v>
      </c>
      <c r="H33" s="31">
        <v>57.6</v>
      </c>
    </row>
    <row r="34" spans="2:9" x14ac:dyDescent="0.2">
      <c r="B34" s="85" t="s">
        <v>84</v>
      </c>
      <c r="H34" s="31">
        <v>115</v>
      </c>
    </row>
    <row r="35" spans="2:9" x14ac:dyDescent="0.2">
      <c r="B35" s="85" t="s">
        <v>90</v>
      </c>
      <c r="H35" s="31">
        <v>232.56</v>
      </c>
    </row>
    <row r="36" spans="2:9" x14ac:dyDescent="0.2">
      <c r="B36" s="85" t="s">
        <v>91</v>
      </c>
      <c r="D36" s="31">
        <v>350</v>
      </c>
    </row>
    <row r="37" spans="2:9" x14ac:dyDescent="0.2">
      <c r="B37" s="85"/>
    </row>
    <row r="38" spans="2:9" x14ac:dyDescent="0.2">
      <c r="B38" s="24"/>
    </row>
    <row r="39" spans="2:9" x14ac:dyDescent="0.2">
      <c r="B39" s="24"/>
      <c r="G39" s="42"/>
      <c r="I39" s="42"/>
    </row>
    <row r="40" spans="2:9" x14ac:dyDescent="0.2">
      <c r="B40" s="85"/>
      <c r="G40" s="42"/>
      <c r="I40" s="42"/>
    </row>
    <row r="41" spans="2:9" x14ac:dyDescent="0.2">
      <c r="B41" s="73"/>
      <c r="G41" s="42"/>
      <c r="I41" s="42"/>
    </row>
    <row r="42" spans="2:9" x14ac:dyDescent="0.2">
      <c r="B42" s="24"/>
      <c r="G42" s="42"/>
      <c r="I42" s="42"/>
    </row>
    <row r="43" spans="2:9" x14ac:dyDescent="0.2">
      <c r="B43" s="24"/>
      <c r="G43" s="42"/>
      <c r="I43" s="42"/>
    </row>
    <row r="44" spans="2:9" x14ac:dyDescent="0.2">
      <c r="B44" s="73"/>
    </row>
    <row r="45" spans="2:9" x14ac:dyDescent="0.2">
      <c r="B45" s="85"/>
    </row>
    <row r="46" spans="2:9" x14ac:dyDescent="0.2">
      <c r="B46" s="85"/>
      <c r="F46" s="43"/>
    </row>
    <row r="47" spans="2:9" x14ac:dyDescent="0.2">
      <c r="G47" s="42"/>
      <c r="I47" s="42"/>
    </row>
    <row r="48" spans="2:9" ht="13.5" thickBot="1" x14ac:dyDescent="0.25">
      <c r="B48" s="45" t="s">
        <v>56</v>
      </c>
      <c r="D48" s="78">
        <f>SUM(D24:D46)</f>
        <v>7370</v>
      </c>
      <c r="E48" s="43"/>
      <c r="F48" s="43">
        <f>SUM(F24:F46)</f>
        <v>0</v>
      </c>
      <c r="H48" s="78">
        <f>SUM(H24:H46)</f>
        <v>5498.6100000000006</v>
      </c>
    </row>
    <row r="49" spans="2:9" ht="13.5" thickTop="1" x14ac:dyDescent="0.2"/>
    <row r="50" spans="2:9" ht="13.5" thickBot="1" x14ac:dyDescent="0.25">
      <c r="B50" t="s">
        <v>57</v>
      </c>
      <c r="D50" s="78">
        <f>D19-D48</f>
        <v>-70</v>
      </c>
      <c r="E50" s="43"/>
      <c r="F50" s="79">
        <f>F19-F48</f>
        <v>0</v>
      </c>
      <c r="H50" s="78">
        <f>H19-H48</f>
        <v>3741.8899999999994</v>
      </c>
    </row>
    <row r="51" spans="2:9" ht="13.5" thickTop="1" x14ac:dyDescent="0.2"/>
    <row r="52" spans="2:9" s="4" customFormat="1" x14ac:dyDescent="0.2">
      <c r="B52" s="4" t="s">
        <v>62</v>
      </c>
      <c r="D52" s="79"/>
      <c r="E52" s="79"/>
      <c r="F52" s="31"/>
      <c r="G52" s="79"/>
      <c r="H52" s="79"/>
      <c r="I52" s="79"/>
    </row>
    <row r="54" spans="2:9" x14ac:dyDescent="0.2">
      <c r="B54" s="4" t="s">
        <v>63</v>
      </c>
    </row>
    <row r="55" spans="2:9" x14ac:dyDescent="0.2">
      <c r="B55" s="6"/>
    </row>
    <row r="56" spans="2:9" x14ac:dyDescent="0.2">
      <c r="B56" s="6"/>
    </row>
    <row r="57" spans="2:9" x14ac:dyDescent="0.2">
      <c r="B57" s="69"/>
    </row>
    <row r="58" spans="2:9" x14ac:dyDescent="0.2">
      <c r="B58" s="6"/>
    </row>
    <row r="59" spans="2:9" x14ac:dyDescent="0.2">
      <c r="B59" s="80"/>
    </row>
    <row r="60" spans="2:9" x14ac:dyDescent="0.2">
      <c r="B60" s="80"/>
    </row>
    <row r="61" spans="2:9" x14ac:dyDescent="0.2">
      <c r="B61" s="80"/>
    </row>
    <row r="62" spans="2:9" x14ac:dyDescent="0.2">
      <c r="B62" s="66" t="s">
        <v>59</v>
      </c>
      <c r="C62" s="67"/>
      <c r="D62" s="31">
        <f>+D52-SUM(D55:D61)</f>
        <v>0</v>
      </c>
      <c r="F62" s="31">
        <f>+F52-SUM(F55:F61)</f>
        <v>0</v>
      </c>
      <c r="H62" s="31">
        <f>+H52-SUM(H55:H61)</f>
        <v>0</v>
      </c>
    </row>
    <row r="65" spans="2:2" x14ac:dyDescent="0.2">
      <c r="B65" s="73"/>
    </row>
  </sheetData>
  <mergeCells count="3">
    <mergeCell ref="B2:I2"/>
    <mergeCell ref="B3:I3"/>
    <mergeCell ref="B1:I1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4294967293" verticalDpi="429496729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payments</vt:lpstr>
      <vt:lpstr>receipts</vt:lpstr>
      <vt:lpstr>bank rec and EA analysis</vt:lpstr>
      <vt:lpstr>R&amp;P budget summary 1617</vt:lpstr>
      <vt:lpstr>'bank rec and EA analysis'!Print_Area</vt:lpstr>
      <vt:lpstr>payments!Print_Area</vt:lpstr>
      <vt:lpstr>'R&amp;P budget summary 1617'!Print_Area</vt:lpstr>
      <vt:lpstr>receipts!Print_Area</vt:lpstr>
    </vt:vector>
  </TitlesOfParts>
  <Company>University of Bristol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 davis</dc:creator>
  <cp:lastModifiedBy>Nancy Chapman</cp:lastModifiedBy>
  <cp:lastPrinted>2018-05-08T10:08:07Z</cp:lastPrinted>
  <dcterms:created xsi:type="dcterms:W3CDTF">2013-05-30T14:20:05Z</dcterms:created>
  <dcterms:modified xsi:type="dcterms:W3CDTF">2018-05-08T10:09:51Z</dcterms:modified>
</cp:coreProperties>
</file>